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66925"/>
  <xr:revisionPtr revIDLastSave="0" documentId="8_{90929949-A602-4001-AA98-26D69AD27D6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7" i="1"/>
  <c r="B3" i="1" l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B4" i="1"/>
  <c r="D7" i="1"/>
  <c r="C2" i="1"/>
  <c r="C4" i="1" l="1"/>
  <c r="C5" i="1" s="1"/>
  <c r="B5" i="1"/>
  <c r="E7" i="1"/>
  <c r="D2" i="1"/>
  <c r="D4" i="1" l="1"/>
  <c r="F7" i="1"/>
  <c r="E2" i="1"/>
  <c r="E4" i="1" l="1"/>
  <c r="E5" i="1" s="1"/>
  <c r="D5" i="1"/>
  <c r="G7" i="1"/>
  <c r="F2" i="1"/>
  <c r="F4" i="1" l="1"/>
  <c r="H7" i="1"/>
  <c r="G2" i="1"/>
  <c r="G4" i="1" l="1"/>
  <c r="G5" i="1" s="1"/>
  <c r="F5" i="1"/>
  <c r="I7" i="1"/>
  <c r="H2" i="1"/>
  <c r="H4" i="1" l="1"/>
  <c r="J7" i="1"/>
  <c r="I2" i="1"/>
  <c r="I4" i="1" l="1"/>
  <c r="I5" i="1" s="1"/>
  <c r="H5" i="1"/>
  <c r="K7" i="1"/>
  <c r="J2" i="1"/>
  <c r="J4" i="1" l="1"/>
  <c r="L7" i="1"/>
  <c r="K2" i="1"/>
  <c r="K4" i="1" l="1"/>
  <c r="K5" i="1" s="1"/>
  <c r="J5" i="1"/>
  <c r="M7" i="1"/>
  <c r="L2" i="1"/>
  <c r="L4" i="1" l="1"/>
  <c r="N7" i="1"/>
  <c r="M2" i="1"/>
  <c r="M4" i="1" l="1"/>
  <c r="M5" i="1" s="1"/>
  <c r="L5" i="1"/>
  <c r="E13" i="1" s="1"/>
  <c r="O7" i="1"/>
  <c r="N2" i="1"/>
  <c r="N3" i="1" s="1"/>
  <c r="N4" i="1" l="1"/>
  <c r="B16" i="1"/>
  <c r="B17" i="1" s="1"/>
  <c r="P7" i="1"/>
  <c r="O2" i="1"/>
  <c r="O3" i="1" s="1"/>
  <c r="O4" i="1" l="1"/>
  <c r="O5" i="1" s="1"/>
  <c r="N5" i="1"/>
  <c r="Q7" i="1"/>
  <c r="P2" i="1"/>
  <c r="P3" i="1" s="1"/>
  <c r="P4" i="1" l="1"/>
  <c r="R7" i="1"/>
  <c r="Q2" i="1"/>
  <c r="Q3" i="1" s="1"/>
  <c r="Q4" i="1" l="1"/>
  <c r="Q5" i="1" s="1"/>
  <c r="P5" i="1"/>
  <c r="S7" i="1"/>
  <c r="R2" i="1"/>
  <c r="R3" i="1" s="1"/>
  <c r="R4" i="1" l="1"/>
  <c r="T7" i="1"/>
  <c r="S2" i="1"/>
  <c r="S3" i="1" s="1"/>
  <c r="S4" i="1" l="1"/>
  <c r="S5" i="1" s="1"/>
  <c r="R5" i="1"/>
  <c r="U7" i="1"/>
  <c r="T2" i="1"/>
  <c r="T3" i="1" s="1"/>
  <c r="T4" i="1" l="1"/>
  <c r="V7" i="1"/>
  <c r="U2" i="1"/>
  <c r="U3" i="1" s="1"/>
  <c r="U4" i="1" l="1"/>
  <c r="U5" i="1" s="1"/>
  <c r="T5" i="1"/>
  <c r="W7" i="1"/>
  <c r="V2" i="1"/>
  <c r="V3" i="1" s="1"/>
  <c r="V4" i="1" l="1"/>
  <c r="X7" i="1"/>
  <c r="W2" i="1"/>
  <c r="W3" i="1" s="1"/>
  <c r="W4" i="1" l="1"/>
  <c r="W5" i="1" s="1"/>
  <c r="V5" i="1"/>
  <c r="Y7" i="1"/>
  <c r="X2" i="1"/>
  <c r="X3" i="1" s="1"/>
  <c r="X4" i="1" l="1"/>
  <c r="Z7" i="1"/>
  <c r="Y2" i="1"/>
  <c r="Y3" i="1" s="1"/>
  <c r="Y4" i="1" l="1"/>
  <c r="Y5" i="1" s="1"/>
  <c r="X5" i="1"/>
  <c r="AA7" i="1"/>
  <c r="Z2" i="1"/>
  <c r="Z3" i="1" s="1"/>
  <c r="Z4" i="1" l="1"/>
  <c r="E14" i="1"/>
  <c r="AB7" i="1"/>
  <c r="AA2" i="1"/>
  <c r="AA3" i="1" s="1"/>
  <c r="AA4" i="1" l="1"/>
  <c r="AA5" i="1" s="1"/>
  <c r="Z5" i="1"/>
  <c r="AC7" i="1"/>
  <c r="AB2" i="1"/>
  <c r="AB3" i="1" s="1"/>
  <c r="AB4" i="1" l="1"/>
  <c r="AD7" i="1"/>
  <c r="AC2" i="1"/>
  <c r="AC3" i="1" s="1"/>
  <c r="AC4" i="1" l="1"/>
  <c r="AC5" i="1" s="1"/>
  <c r="AB5" i="1"/>
  <c r="AE7" i="1"/>
  <c r="AD2" i="1"/>
  <c r="AD3" i="1" s="1"/>
  <c r="AD5" i="1" l="1"/>
  <c r="AD4" i="1"/>
  <c r="AC10" i="1"/>
  <c r="AF7" i="1"/>
  <c r="AE2" i="1"/>
  <c r="AE3" i="1" s="1"/>
  <c r="AE5" i="1" l="1"/>
  <c r="AE4" i="1"/>
  <c r="AG7" i="1"/>
  <c r="AF2" i="1"/>
  <c r="AF3" i="1" s="1"/>
  <c r="AF5" i="1" l="1"/>
  <c r="AF4" i="1"/>
  <c r="AH7" i="1"/>
  <c r="AG2" i="1"/>
  <c r="AG3" i="1" s="1"/>
  <c r="AG5" i="1" l="1"/>
  <c r="AG4" i="1"/>
  <c r="AI7" i="1"/>
  <c r="AH2" i="1"/>
  <c r="AH3" i="1" s="1"/>
  <c r="AH5" i="1" l="1"/>
  <c r="AH4" i="1"/>
  <c r="AJ7" i="1"/>
  <c r="AI2" i="1"/>
  <c r="AI3" i="1" s="1"/>
  <c r="AI5" i="1" l="1"/>
  <c r="AI4" i="1"/>
  <c r="AK7" i="1"/>
  <c r="AK2" i="1" s="1"/>
  <c r="AK3" i="1" s="1"/>
  <c r="AJ2" i="1"/>
  <c r="AJ3" i="1" s="1"/>
  <c r="AJ5" i="1" l="1"/>
  <c r="AJ4" i="1"/>
  <c r="AL2" i="1"/>
  <c r="AK5" i="1"/>
  <c r="AK4" i="1"/>
  <c r="E15" i="1"/>
  <c r="AL5" i="1"/>
  <c r="AM7" i="1" s="1"/>
  <c r="AL4" i="1" l="1"/>
  <c r="AL3" i="1"/>
</calcChain>
</file>

<file path=xl/sharedStrings.xml><?xml version="1.0" encoding="utf-8"?>
<sst xmlns="http://schemas.openxmlformats.org/spreadsheetml/2006/main" count="19" uniqueCount="19">
  <si>
    <t>месяц</t>
  </si>
  <si>
    <t>Выручка</t>
  </si>
  <si>
    <t>Расходы</t>
  </si>
  <si>
    <t xml:space="preserve">Налоги </t>
  </si>
  <si>
    <t>ЧП</t>
  </si>
  <si>
    <t>Численность ца</t>
  </si>
  <si>
    <t>Рентабельность</t>
  </si>
  <si>
    <t>Средний чек</t>
  </si>
  <si>
    <t>рост</t>
  </si>
  <si>
    <t>бух</t>
  </si>
  <si>
    <t xml:space="preserve">расодники </t>
  </si>
  <si>
    <t>коммуналка</t>
  </si>
  <si>
    <t>1 год</t>
  </si>
  <si>
    <t>налог</t>
  </si>
  <si>
    <t>2 год</t>
  </si>
  <si>
    <t xml:space="preserve">Стоимость разработки продукта </t>
  </si>
  <si>
    <t>3 год</t>
  </si>
  <si>
    <t>Объем первональных инвестиций для выхода на рынок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</si>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</sst>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₽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Лист1!$B$2:$AK$2</c:f>
              <c:numCache>
                <c:formatCode>#,##0.00\ "₽"</c:formatCode>
                <c:ptCount val="36"/>
                <c:pt idx="0">
                  <c:v>400000</c:v>
                </c:pt>
                <c:pt idx="1">
                  <c:v>480000</c:v>
                </c:pt>
                <c:pt idx="2">
                  <c:v>576000</c:v>
                </c:pt>
                <c:pt idx="3">
                  <c:v>691199.99999999988</c:v>
                </c:pt>
                <c:pt idx="4">
                  <c:v>829439.99999999988</c:v>
                </c:pt>
                <c:pt idx="5">
                  <c:v>995327.99999999988</c:v>
                </c:pt>
                <c:pt idx="6">
                  <c:v>1194393.5999999999</c:v>
                </c:pt>
                <c:pt idx="7">
                  <c:v>1433272.3199999998</c:v>
                </c:pt>
                <c:pt idx="8">
                  <c:v>1719926.7839999998</c:v>
                </c:pt>
                <c:pt idx="9">
                  <c:v>2063912.1407999997</c:v>
                </c:pt>
                <c:pt idx="10">
                  <c:v>2476694.5689599994</c:v>
                </c:pt>
                <c:pt idx="11">
                  <c:v>2972033.4827519991</c:v>
                </c:pt>
                <c:pt idx="12">
                  <c:v>3566440.179302399</c:v>
                </c:pt>
                <c:pt idx="13">
                  <c:v>4279728.2151628789</c:v>
                </c:pt>
                <c:pt idx="14">
                  <c:v>5135673.8581954539</c:v>
                </c:pt>
                <c:pt idx="15">
                  <c:v>6162808.6298345448</c:v>
                </c:pt>
                <c:pt idx="16">
                  <c:v>7395370.3558014538</c:v>
                </c:pt>
                <c:pt idx="17">
                  <c:v>8874444.4269617461</c:v>
                </c:pt>
                <c:pt idx="18">
                  <c:v>10649333.312354093</c:v>
                </c:pt>
                <c:pt idx="19">
                  <c:v>12779199.974824913</c:v>
                </c:pt>
                <c:pt idx="20">
                  <c:v>15335039.969789894</c:v>
                </c:pt>
                <c:pt idx="21">
                  <c:v>18402047.96374787</c:v>
                </c:pt>
                <c:pt idx="22">
                  <c:v>22082457.556497443</c:v>
                </c:pt>
                <c:pt idx="23">
                  <c:v>26498949.067796934</c:v>
                </c:pt>
                <c:pt idx="24">
                  <c:v>31798738.881356318</c:v>
                </c:pt>
                <c:pt idx="25">
                  <c:v>38158486.657627583</c:v>
                </c:pt>
                <c:pt idx="26">
                  <c:v>45790183.989153095</c:v>
                </c:pt>
                <c:pt idx="27">
                  <c:v>54948220.786983714</c:v>
                </c:pt>
                <c:pt idx="28">
                  <c:v>65937864.944380462</c:v>
                </c:pt>
                <c:pt idx="29">
                  <c:v>79125437.933256537</c:v>
                </c:pt>
                <c:pt idx="30">
                  <c:v>94950525.519907847</c:v>
                </c:pt>
                <c:pt idx="31">
                  <c:v>113940630.62388942</c:v>
                </c:pt>
                <c:pt idx="32">
                  <c:v>136728756.7486673</c:v>
                </c:pt>
                <c:pt idx="33">
                  <c:v>164074508.09840074</c:v>
                </c:pt>
                <c:pt idx="34">
                  <c:v>196889409.71808088</c:v>
                </c:pt>
                <c:pt idx="35">
                  <c:v>236267291.66169706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7-4A3D-9778-DE5E12DDCBB3}"/>
            </c:ext>
          </c:extLst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Лист1!$B$3:$AK$3</c:f>
              <c:numCache>
                <c:formatCode>#,##0.00\ "₽"</c:formatCode>
                <c:ptCount val="36"/>
                <c:pt idx="0">
                  <c:v>546500</c:v>
                </c:pt>
                <c:pt idx="1">
                  <c:v>655800</c:v>
                </c:pt>
                <c:pt idx="2">
                  <c:v>786960</c:v>
                </c:pt>
                <c:pt idx="3">
                  <c:v>944352</c:v>
                </c:pt>
                <c:pt idx="4">
                  <c:v>1133222.3999999999</c:v>
                </c:pt>
                <c:pt idx="5">
                  <c:v>1359866.8799999999</c:v>
                </c:pt>
                <c:pt idx="6">
                  <c:v>1631840.2559999998</c:v>
                </c:pt>
                <c:pt idx="7">
                  <c:v>1958208.3071999997</c:v>
                </c:pt>
                <c:pt idx="8">
                  <c:v>2349849.9686399996</c:v>
                </c:pt>
                <c:pt idx="9">
                  <c:v>2819819.9623679994</c:v>
                </c:pt>
                <c:pt idx="10">
                  <c:v>3383783.9548415993</c:v>
                </c:pt>
                <c:pt idx="11">
                  <c:v>4060540.7458099192</c:v>
                </c:pt>
                <c:pt idx="12">
                  <c:v>2496508.1255116793</c:v>
                </c:pt>
                <c:pt idx="13">
                  <c:v>2995809.7506140149</c:v>
                </c:pt>
                <c:pt idx="14">
                  <c:v>3594971.7007368174</c:v>
                </c:pt>
                <c:pt idx="15">
                  <c:v>4313966.0408841809</c:v>
                </c:pt>
                <c:pt idx="16">
                  <c:v>5176759.2490610173</c:v>
                </c:pt>
                <c:pt idx="17">
                  <c:v>6212111.0988732222</c:v>
                </c:pt>
                <c:pt idx="18">
                  <c:v>7454533.3186478652</c:v>
                </c:pt>
                <c:pt idx="19">
                  <c:v>8945439.9823774379</c:v>
                </c:pt>
                <c:pt idx="20">
                  <c:v>10734527.978852926</c:v>
                </c:pt>
                <c:pt idx="21">
                  <c:v>12881433.574623508</c:v>
                </c:pt>
                <c:pt idx="22">
                  <c:v>15457720.289548209</c:v>
                </c:pt>
                <c:pt idx="23">
                  <c:v>18549264.347457852</c:v>
                </c:pt>
                <c:pt idx="24">
                  <c:v>22259117.216949422</c:v>
                </c:pt>
                <c:pt idx="25">
                  <c:v>26710940.660339307</c:v>
                </c:pt>
                <c:pt idx="26">
                  <c:v>32053128.792407162</c:v>
                </c:pt>
                <c:pt idx="27">
                  <c:v>38463754.550888598</c:v>
                </c:pt>
                <c:pt idx="28">
                  <c:v>46156505.461066321</c:v>
                </c:pt>
                <c:pt idx="29">
                  <c:v>55387806.553279571</c:v>
                </c:pt>
                <c:pt idx="30">
                  <c:v>66465367.863935485</c:v>
                </c:pt>
                <c:pt idx="31">
                  <c:v>79758441.436722592</c:v>
                </c:pt>
                <c:pt idx="32">
                  <c:v>95710129.724067107</c:v>
                </c:pt>
                <c:pt idx="33">
                  <c:v>114852155.66888051</c:v>
                </c:pt>
                <c:pt idx="34">
                  <c:v>137822586.80265662</c:v>
                </c:pt>
                <c:pt idx="35">
                  <c:v>165387104.16318792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E7-4A3D-9778-DE5E12DDCBB3}"/>
            </c:ext>
          </c:extLst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Налоги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Лист1!$B$4:$AK$4</c:f>
              <c:numCache>
                <c:formatCode>#,##0.00\ "₽"</c:formatCode>
                <c:ptCount val="36"/>
                <c:pt idx="0">
                  <c:v>24000</c:v>
                </c:pt>
                <c:pt idx="1">
                  <c:v>28800</c:v>
                </c:pt>
                <c:pt idx="2">
                  <c:v>34560</c:v>
                </c:pt>
                <c:pt idx="3">
                  <c:v>41471.999999999993</c:v>
                </c:pt>
                <c:pt idx="4">
                  <c:v>49766.399999999994</c:v>
                </c:pt>
                <c:pt idx="5">
                  <c:v>59719.679999999993</c:v>
                </c:pt>
                <c:pt idx="6">
                  <c:v>71663.615999999995</c:v>
                </c:pt>
                <c:pt idx="7">
                  <c:v>85996.339199999988</c:v>
                </c:pt>
                <c:pt idx="8">
                  <c:v>103195.60703999999</c:v>
                </c:pt>
                <c:pt idx="9">
                  <c:v>123834.72844799998</c:v>
                </c:pt>
                <c:pt idx="10">
                  <c:v>148601.67413759997</c:v>
                </c:pt>
                <c:pt idx="11">
                  <c:v>178322.00896511992</c:v>
                </c:pt>
                <c:pt idx="12">
                  <c:v>213986.41075814393</c:v>
                </c:pt>
                <c:pt idx="13">
                  <c:v>256783.69290977271</c:v>
                </c:pt>
                <c:pt idx="14">
                  <c:v>308140.43149172724</c:v>
                </c:pt>
                <c:pt idx="15">
                  <c:v>369768.51779007266</c:v>
                </c:pt>
                <c:pt idx="16">
                  <c:v>443722.22134808719</c:v>
                </c:pt>
                <c:pt idx="17">
                  <c:v>532466.66561770474</c:v>
                </c:pt>
                <c:pt idx="18">
                  <c:v>638959.9987412456</c:v>
                </c:pt>
                <c:pt idx="19">
                  <c:v>766751.99848949478</c:v>
                </c:pt>
                <c:pt idx="20">
                  <c:v>920102.39818739367</c:v>
                </c:pt>
                <c:pt idx="21">
                  <c:v>1104122.8778248723</c:v>
                </c:pt>
                <c:pt idx="22">
                  <c:v>1324947.4533898465</c:v>
                </c:pt>
                <c:pt idx="23">
                  <c:v>1589936.944067816</c:v>
                </c:pt>
                <c:pt idx="24">
                  <c:v>1907924.3328813789</c:v>
                </c:pt>
                <c:pt idx="25">
                  <c:v>2289509.1994576547</c:v>
                </c:pt>
                <c:pt idx="26">
                  <c:v>2747411.0393491858</c:v>
                </c:pt>
                <c:pt idx="27">
                  <c:v>3296893.2472190228</c:v>
                </c:pt>
                <c:pt idx="28">
                  <c:v>56706563.852167197</c:v>
                </c:pt>
                <c:pt idx="29">
                  <c:v>68047876.622600615</c:v>
                </c:pt>
                <c:pt idx="30">
                  <c:v>81657451.947120756</c:v>
                </c:pt>
                <c:pt idx="31">
                  <c:v>97988942.336544901</c:v>
                </c:pt>
                <c:pt idx="32">
                  <c:v>117586730.80385387</c:v>
                </c:pt>
                <c:pt idx="33">
                  <c:v>141104076.96462464</c:v>
                </c:pt>
                <c:pt idx="34">
                  <c:v>169324892.35754955</c:v>
                </c:pt>
                <c:pt idx="35">
                  <c:v>203189870.82905948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E7-4A3D-9778-DE5E12DDCBB3}"/>
            </c:ext>
          </c:extLst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ЧП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Лист1!$B$5:$AK$5</c:f>
              <c:numCache>
                <c:formatCode>#,##0.00\ "₽"</c:formatCode>
                <c:ptCount val="36"/>
                <c:pt idx="0">
                  <c:v>-170500</c:v>
                </c:pt>
                <c:pt idx="1">
                  <c:v>-204600</c:v>
                </c:pt>
                <c:pt idx="2">
                  <c:v>-245520</c:v>
                </c:pt>
                <c:pt idx="3">
                  <c:v>-294624.00000000012</c:v>
                </c:pt>
                <c:pt idx="4">
                  <c:v>-353548.80000000005</c:v>
                </c:pt>
                <c:pt idx="5">
                  <c:v>-424258.56</c:v>
                </c:pt>
                <c:pt idx="6">
                  <c:v>-509110.27199999994</c:v>
                </c:pt>
                <c:pt idx="7">
                  <c:v>-610932.3263999999</c:v>
                </c:pt>
                <c:pt idx="8">
                  <c:v>-733118.79167999991</c:v>
                </c:pt>
                <c:pt idx="9">
                  <c:v>-879742.5500159997</c:v>
                </c:pt>
                <c:pt idx="10">
                  <c:v>-1055691.0600192</c:v>
                </c:pt>
                <c:pt idx="11">
                  <c:v>-1266829.2720230401</c:v>
                </c:pt>
                <c:pt idx="12">
                  <c:v>855945.64303257572</c:v>
                </c:pt>
                <c:pt idx="13">
                  <c:v>1027134.7716390912</c:v>
                </c:pt>
                <c:pt idx="14">
                  <c:v>1232561.7259669092</c:v>
                </c:pt>
                <c:pt idx="15">
                  <c:v>1479074.0711602913</c:v>
                </c:pt>
                <c:pt idx="16">
                  <c:v>1774888.8853923492</c:v>
                </c:pt>
                <c:pt idx="17">
                  <c:v>2129866.662470819</c:v>
                </c:pt>
                <c:pt idx="18">
                  <c:v>2555839.9949649824</c:v>
                </c:pt>
                <c:pt idx="19">
                  <c:v>3067007.9939579801</c:v>
                </c:pt>
                <c:pt idx="20">
                  <c:v>3680409.5927495747</c:v>
                </c:pt>
                <c:pt idx="21">
                  <c:v>4416491.5112994891</c:v>
                </c:pt>
                <c:pt idx="22">
                  <c:v>5299789.8135593878</c:v>
                </c:pt>
                <c:pt idx="23">
                  <c:v>6359747.7762712659</c:v>
                </c:pt>
                <c:pt idx="24">
                  <c:v>7631697.3315255167</c:v>
                </c:pt>
                <c:pt idx="25">
                  <c:v>9158036.7978306208</c:v>
                </c:pt>
                <c:pt idx="26">
                  <c:v>10989644.157396747</c:v>
                </c:pt>
                <c:pt idx="27">
                  <c:v>13187572.988876093</c:v>
                </c:pt>
                <c:pt idx="28">
                  <c:v>3956271.8966628285</c:v>
                </c:pt>
                <c:pt idx="29">
                  <c:v>4747526.2759953933</c:v>
                </c:pt>
                <c:pt idx="30">
                  <c:v>5697031.5311944727</c:v>
                </c:pt>
                <c:pt idx="31">
                  <c:v>6836437.8374333652</c:v>
                </c:pt>
                <c:pt idx="32">
                  <c:v>8203725.4049200388</c:v>
                </c:pt>
                <c:pt idx="33">
                  <c:v>9844470.4859040473</c:v>
                </c:pt>
                <c:pt idx="34">
                  <c:v>11813364.583084852</c:v>
                </c:pt>
                <c:pt idx="35">
                  <c:v>14176037.499701828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E7-4A3D-9778-DE5E12DDC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00487"/>
        <c:axId val="52502535"/>
      </c:lineChart>
      <c:catAx>
        <c:axId val="52500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2535"/>
        <c:crosses val="autoZero"/>
        <c:auto val="1"/>
        <c:lblAlgn val="ctr"/>
        <c:lblOffset val="100"/>
        <c:noMultiLvlLbl val="0"/>
      </c:catAx>
      <c:valAx>
        <c:axId val="52502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0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Лист1!$A$7</c:f>
              <c:strCache>
                <c:ptCount val="1"/>
                <c:pt idx="0">
                  <c:v>Численность ца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Лист1!$B$7:$AK$7</c:f>
              <c:numCache>
                <c:formatCode>0</c:formatCode>
                <c:ptCount val="36"/>
                <c:pt idx="0" formatCode="General">
                  <c:v>100</c:v>
                </c:pt>
                <c:pt idx="1">
                  <c:v>120</c:v>
                </c:pt>
                <c:pt idx="2">
                  <c:v>144</c:v>
                </c:pt>
                <c:pt idx="3">
                  <c:v>172.79999999999998</c:v>
                </c:pt>
                <c:pt idx="4">
                  <c:v>207.35999999999999</c:v>
                </c:pt>
                <c:pt idx="5">
                  <c:v>248.83199999999997</c:v>
                </c:pt>
                <c:pt idx="6">
                  <c:v>298.59839999999997</c:v>
                </c:pt>
                <c:pt idx="7">
                  <c:v>358.31807999999995</c:v>
                </c:pt>
                <c:pt idx="8">
                  <c:v>429.98169599999994</c:v>
                </c:pt>
                <c:pt idx="9">
                  <c:v>515.97803519999991</c:v>
                </c:pt>
                <c:pt idx="10">
                  <c:v>619.17364223999982</c:v>
                </c:pt>
                <c:pt idx="11">
                  <c:v>743.00837068799979</c:v>
                </c:pt>
                <c:pt idx="12">
                  <c:v>891.61004482559974</c:v>
                </c:pt>
                <c:pt idx="13">
                  <c:v>1069.9320537907197</c:v>
                </c:pt>
                <c:pt idx="14">
                  <c:v>1283.9184645488635</c:v>
                </c:pt>
                <c:pt idx="15">
                  <c:v>1540.7021574586363</c:v>
                </c:pt>
                <c:pt idx="16">
                  <c:v>1848.8425889503635</c:v>
                </c:pt>
                <c:pt idx="17">
                  <c:v>2218.6111067404363</c:v>
                </c:pt>
                <c:pt idx="18">
                  <c:v>2662.3333280885236</c:v>
                </c:pt>
                <c:pt idx="19">
                  <c:v>3194.7999937062282</c:v>
                </c:pt>
                <c:pt idx="20">
                  <c:v>3833.7599924474735</c:v>
                </c:pt>
                <c:pt idx="21">
                  <c:v>4600.5119909369678</c:v>
                </c:pt>
                <c:pt idx="22">
                  <c:v>5520.614389124361</c:v>
                </c:pt>
                <c:pt idx="23">
                  <c:v>6624.7372669492333</c:v>
                </c:pt>
                <c:pt idx="24">
                  <c:v>7949.6847203390798</c:v>
                </c:pt>
                <c:pt idx="25">
                  <c:v>9539.6216644068954</c:v>
                </c:pt>
                <c:pt idx="26">
                  <c:v>11447.545997288275</c:v>
                </c:pt>
                <c:pt idx="27">
                  <c:v>13737.055196745929</c:v>
                </c:pt>
                <c:pt idx="28">
                  <c:v>16484.466236095115</c:v>
                </c:pt>
                <c:pt idx="29">
                  <c:v>19781.359483314136</c:v>
                </c:pt>
                <c:pt idx="30">
                  <c:v>23737.631379976963</c:v>
                </c:pt>
                <c:pt idx="31">
                  <c:v>28485.157655972354</c:v>
                </c:pt>
                <c:pt idx="32">
                  <c:v>34182.189187166827</c:v>
                </c:pt>
                <c:pt idx="33">
                  <c:v>41018.627024600188</c:v>
                </c:pt>
                <c:pt idx="34">
                  <c:v>49222.352429520222</c:v>
                </c:pt>
                <c:pt idx="35">
                  <c:v>59066.822915424265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5-4EB2-8431-163276DD9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18120"/>
        <c:axId val="89820168"/>
      </c:lineChart>
      <c:catAx>
        <c:axId val="89818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0168"/>
        <c:crosses val="autoZero"/>
        <c:auto val="1"/>
        <c:lblAlgn val="ctr"/>
        <c:lblOffset val="100"/>
        <c:noMultiLvlLbl val="0"/>
      </c:catAx>
      <c:valAx>
        <c:axId val="8982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1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7</xdr:row>
      <xdr:rowOff>171450</xdr:rowOff>
    </xdr:from>
    <xdr:to>
      <xdr:col>13</xdr:col>
      <xdr:colOff>419100</xdr:colOff>
      <xdr:row>22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FDCBE06-CE50-BA68-0743-69A4C47B8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7</xdr:row>
      <xdr:rowOff>152400</xdr:rowOff>
    </xdr:from>
    <xdr:to>
      <xdr:col>18</xdr:col>
      <xdr:colOff>523875</xdr:colOff>
      <xdr:row>22</xdr:row>
      <xdr:rowOff>38100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14363547-0F2B-E620-11F8-18CAC96CD7AD}"/>
            </a:ext>
            <a:ext uri="{147F2762-F138-4A5C-976F-8EAC2B608ADB}">
              <a16:predDERef xmlns:a16="http://schemas.microsoft.com/office/drawing/2014/main" pred="{CFDCBE06-CE50-BA68-0743-69A4C47B8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tabSelected="1" workbookViewId="0">
      <selection activeCell="B9" sqref="B9"/>
    </sheetView>
  </sheetViews>
  <sheetFormatPr defaultRowHeight="15"/>
  <cols>
    <col min="1" max="1" width="45.85546875" customWidth="1"/>
    <col min="2" max="2" width="18.140625" customWidth="1"/>
    <col min="3" max="3" width="14.42578125" customWidth="1"/>
    <col min="4" max="4" width="16" customWidth="1"/>
    <col min="5" max="5" width="19.5703125" customWidth="1"/>
    <col min="6" max="6" width="21" customWidth="1"/>
    <col min="7" max="7" width="16.140625" customWidth="1"/>
    <col min="8" max="8" width="15.7109375" customWidth="1"/>
    <col min="9" max="9" width="12.42578125" bestFit="1" customWidth="1"/>
    <col min="10" max="10" width="14.5703125" customWidth="1"/>
    <col min="11" max="11" width="15" customWidth="1"/>
    <col min="12" max="13" width="14.28515625" customWidth="1"/>
    <col min="14" max="14" width="14" customWidth="1"/>
    <col min="15" max="15" width="15.42578125" customWidth="1"/>
    <col min="16" max="16" width="15.85546875" customWidth="1"/>
    <col min="17" max="17" width="15.5703125" customWidth="1"/>
    <col min="18" max="18" width="17.140625" customWidth="1"/>
    <col min="19" max="19" width="16.7109375" customWidth="1"/>
    <col min="20" max="20" width="18.7109375" customWidth="1"/>
    <col min="21" max="21" width="16.5703125" customWidth="1"/>
    <col min="22" max="22" width="16.85546875" customWidth="1"/>
    <col min="23" max="23" width="20.42578125" customWidth="1"/>
    <col min="24" max="24" width="18.140625" customWidth="1"/>
    <col min="25" max="25" width="17.42578125" customWidth="1"/>
    <col min="26" max="26" width="15.85546875" customWidth="1"/>
    <col min="27" max="27" width="19.140625" customWidth="1"/>
    <col min="28" max="28" width="16.140625" customWidth="1"/>
    <col min="29" max="29" width="22.5703125" customWidth="1"/>
    <col min="30" max="30" width="17.85546875" customWidth="1"/>
    <col min="31" max="31" width="17.42578125" customWidth="1"/>
    <col min="32" max="32" width="18.28515625" customWidth="1"/>
    <col min="33" max="33" width="17.28515625" customWidth="1"/>
    <col min="34" max="34" width="19.5703125" customWidth="1"/>
    <col min="35" max="35" width="18.28515625" customWidth="1"/>
    <col min="36" max="36" width="16.28515625" customWidth="1"/>
    <col min="37" max="37" width="16.7109375" customWidth="1"/>
    <col min="38" max="38" width="18.42578125" customWidth="1"/>
    <col min="39" max="39" width="9.7109375" bestFit="1" customWidth="1"/>
  </cols>
  <sheetData>
    <row r="1" spans="1:39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</row>
    <row r="2" spans="1:39">
      <c r="A2" s="1" t="s">
        <v>1</v>
      </c>
      <c r="B2" s="7">
        <f>B7*$B$8</f>
        <v>400000</v>
      </c>
      <c r="C2" s="7">
        <f t="shared" ref="C2:AK2" si="0">C7*$B$8</f>
        <v>480000</v>
      </c>
      <c r="D2" s="7">
        <f t="shared" si="0"/>
        <v>576000</v>
      </c>
      <c r="E2" s="7">
        <f t="shared" si="0"/>
        <v>691199.99999999988</v>
      </c>
      <c r="F2" s="7">
        <f t="shared" si="0"/>
        <v>829439.99999999988</v>
      </c>
      <c r="G2" s="7">
        <f t="shared" si="0"/>
        <v>995327.99999999988</v>
      </c>
      <c r="H2" s="7">
        <f t="shared" si="0"/>
        <v>1194393.5999999999</v>
      </c>
      <c r="I2" s="7">
        <f t="shared" si="0"/>
        <v>1433272.3199999998</v>
      </c>
      <c r="J2" s="7">
        <f t="shared" si="0"/>
        <v>1719926.7839999998</v>
      </c>
      <c r="K2" s="7">
        <f t="shared" si="0"/>
        <v>2063912.1407999997</v>
      </c>
      <c r="L2" s="7">
        <f t="shared" si="0"/>
        <v>2476694.5689599994</v>
      </c>
      <c r="M2" s="7">
        <f t="shared" si="0"/>
        <v>2972033.4827519991</v>
      </c>
      <c r="N2" s="7">
        <f t="shared" si="0"/>
        <v>3566440.179302399</v>
      </c>
      <c r="O2" s="7">
        <f t="shared" si="0"/>
        <v>4279728.2151628789</v>
      </c>
      <c r="P2" s="7">
        <f t="shared" si="0"/>
        <v>5135673.8581954539</v>
      </c>
      <c r="Q2" s="7">
        <f t="shared" si="0"/>
        <v>6162808.6298345448</v>
      </c>
      <c r="R2" s="7">
        <f t="shared" si="0"/>
        <v>7395370.3558014538</v>
      </c>
      <c r="S2" s="7">
        <f t="shared" si="0"/>
        <v>8874444.4269617461</v>
      </c>
      <c r="T2" s="7">
        <f t="shared" si="0"/>
        <v>10649333.312354093</v>
      </c>
      <c r="U2" s="7">
        <f t="shared" si="0"/>
        <v>12779199.974824913</v>
      </c>
      <c r="V2" s="7">
        <f t="shared" si="0"/>
        <v>15335039.969789894</v>
      </c>
      <c r="W2" s="7">
        <f t="shared" si="0"/>
        <v>18402047.96374787</v>
      </c>
      <c r="X2" s="7">
        <f t="shared" si="0"/>
        <v>22082457.556497443</v>
      </c>
      <c r="Y2" s="7">
        <f t="shared" si="0"/>
        <v>26498949.067796934</v>
      </c>
      <c r="Z2" s="7">
        <f t="shared" si="0"/>
        <v>31798738.881356318</v>
      </c>
      <c r="AA2" s="7">
        <f t="shared" si="0"/>
        <v>38158486.657627583</v>
      </c>
      <c r="AB2" s="7">
        <f t="shared" si="0"/>
        <v>45790183.989153095</v>
      </c>
      <c r="AC2" s="7">
        <f t="shared" si="0"/>
        <v>54948220.786983714</v>
      </c>
      <c r="AD2" s="7">
        <f t="shared" si="0"/>
        <v>65937864.944380462</v>
      </c>
      <c r="AE2" s="7">
        <f t="shared" si="0"/>
        <v>79125437.933256537</v>
      </c>
      <c r="AF2" s="7">
        <f t="shared" si="0"/>
        <v>94950525.519907847</v>
      </c>
      <c r="AG2" s="7">
        <f t="shared" si="0"/>
        <v>113940630.62388942</v>
      </c>
      <c r="AH2" s="7">
        <f t="shared" si="0"/>
        <v>136728756.7486673</v>
      </c>
      <c r="AI2" s="7">
        <f t="shared" si="0"/>
        <v>164074508.09840074</v>
      </c>
      <c r="AJ2" s="7">
        <f t="shared" si="0"/>
        <v>196889409.71808088</v>
      </c>
      <c r="AK2" s="7">
        <f t="shared" si="0"/>
        <v>236267291.66169706</v>
      </c>
      <c r="AL2" s="5">
        <f>SUM(B2:AK2)</f>
        <v>1415603749.9701827</v>
      </c>
    </row>
    <row r="3" spans="1:39">
      <c r="A3" s="1" t="s">
        <v>2</v>
      </c>
      <c r="B3" s="8">
        <f>B2*$H$11+$H$12+$B$13</f>
        <v>546500</v>
      </c>
      <c r="C3" s="8">
        <f>B3*$H$10</f>
        <v>655800</v>
      </c>
      <c r="D3" s="8">
        <f t="shared" ref="D3:M3" si="1">C3*$H$10</f>
        <v>786960</v>
      </c>
      <c r="E3" s="8">
        <f t="shared" si="1"/>
        <v>944352</v>
      </c>
      <c r="F3" s="8">
        <f t="shared" si="1"/>
        <v>1133222.3999999999</v>
      </c>
      <c r="G3" s="8">
        <f t="shared" si="1"/>
        <v>1359866.8799999999</v>
      </c>
      <c r="H3" s="8">
        <f t="shared" si="1"/>
        <v>1631840.2559999998</v>
      </c>
      <c r="I3" s="8">
        <f t="shared" si="1"/>
        <v>1958208.3071999997</v>
      </c>
      <c r="J3" s="8">
        <f t="shared" si="1"/>
        <v>2349849.9686399996</v>
      </c>
      <c r="K3" s="8">
        <f t="shared" si="1"/>
        <v>2819819.9623679994</v>
      </c>
      <c r="L3" s="8">
        <f t="shared" si="1"/>
        <v>3383783.9548415993</v>
      </c>
      <c r="M3" s="8">
        <f t="shared" si="1"/>
        <v>4060540.7458099192</v>
      </c>
      <c r="N3" s="8">
        <f>N2*0.7</f>
        <v>2496508.1255116793</v>
      </c>
      <c r="O3" s="8">
        <f t="shared" ref="O3:AK3" si="2">O2*0.7</f>
        <v>2995809.7506140149</v>
      </c>
      <c r="P3" s="8">
        <f t="shared" si="2"/>
        <v>3594971.7007368174</v>
      </c>
      <c r="Q3" s="8">
        <f t="shared" si="2"/>
        <v>4313966.0408841809</v>
      </c>
      <c r="R3" s="8">
        <f t="shared" si="2"/>
        <v>5176759.2490610173</v>
      </c>
      <c r="S3" s="8">
        <f t="shared" si="2"/>
        <v>6212111.0988732222</v>
      </c>
      <c r="T3" s="8">
        <f t="shared" si="2"/>
        <v>7454533.3186478652</v>
      </c>
      <c r="U3" s="8">
        <f t="shared" si="2"/>
        <v>8945439.9823774379</v>
      </c>
      <c r="V3" s="8">
        <f t="shared" si="2"/>
        <v>10734527.978852926</v>
      </c>
      <c r="W3" s="8">
        <f t="shared" si="2"/>
        <v>12881433.574623508</v>
      </c>
      <c r="X3" s="8">
        <f t="shared" si="2"/>
        <v>15457720.289548209</v>
      </c>
      <c r="Y3" s="8">
        <f t="shared" si="2"/>
        <v>18549264.347457852</v>
      </c>
      <c r="Z3" s="8">
        <f t="shared" si="2"/>
        <v>22259117.216949422</v>
      </c>
      <c r="AA3" s="8">
        <f t="shared" si="2"/>
        <v>26710940.660339307</v>
      </c>
      <c r="AB3" s="8">
        <f t="shared" si="2"/>
        <v>32053128.792407162</v>
      </c>
      <c r="AC3" s="8">
        <f t="shared" si="2"/>
        <v>38463754.550888598</v>
      </c>
      <c r="AD3" s="8">
        <f t="shared" si="2"/>
        <v>46156505.461066321</v>
      </c>
      <c r="AE3" s="8">
        <f t="shared" si="2"/>
        <v>55387806.553279571</v>
      </c>
      <c r="AF3" s="8">
        <f t="shared" si="2"/>
        <v>66465367.863935485</v>
      </c>
      <c r="AG3" s="8">
        <f t="shared" si="2"/>
        <v>79758441.436722592</v>
      </c>
      <c r="AH3" s="8">
        <f t="shared" si="2"/>
        <v>95710129.724067107</v>
      </c>
      <c r="AI3" s="8">
        <f t="shared" si="2"/>
        <v>114852155.66888051</v>
      </c>
      <c r="AJ3" s="8">
        <f t="shared" si="2"/>
        <v>137822586.80265662</v>
      </c>
      <c r="AK3" s="8">
        <f t="shared" si="2"/>
        <v>165387104.16318792</v>
      </c>
      <c r="AL3" s="5">
        <f>SUM(B3:AK3)</f>
        <v>1001470828.8264289</v>
      </c>
    </row>
    <row r="4" spans="1:39">
      <c r="A4" s="1" t="s">
        <v>3</v>
      </c>
      <c r="B4" s="6">
        <f>B2*$H$13</f>
        <v>24000</v>
      </c>
      <c r="C4" s="6">
        <f t="shared" ref="C4:AK4" si="3">C2*$H$13</f>
        <v>28800</v>
      </c>
      <c r="D4" s="6">
        <f t="shared" si="3"/>
        <v>34560</v>
      </c>
      <c r="E4" s="6">
        <f t="shared" si="3"/>
        <v>41471.999999999993</v>
      </c>
      <c r="F4" s="6">
        <f t="shared" si="3"/>
        <v>49766.399999999994</v>
      </c>
      <c r="G4" s="6">
        <f t="shared" si="3"/>
        <v>59719.679999999993</v>
      </c>
      <c r="H4" s="6">
        <f t="shared" si="3"/>
        <v>71663.615999999995</v>
      </c>
      <c r="I4" s="6">
        <f t="shared" si="3"/>
        <v>85996.339199999988</v>
      </c>
      <c r="J4" s="6">
        <f t="shared" si="3"/>
        <v>103195.60703999999</v>
      </c>
      <c r="K4" s="6">
        <f t="shared" si="3"/>
        <v>123834.72844799998</v>
      </c>
      <c r="L4" s="6">
        <f t="shared" si="3"/>
        <v>148601.67413759997</v>
      </c>
      <c r="M4" s="6">
        <f t="shared" si="3"/>
        <v>178322.00896511992</v>
      </c>
      <c r="N4" s="6">
        <f t="shared" si="3"/>
        <v>213986.41075814393</v>
      </c>
      <c r="O4" s="6">
        <f t="shared" si="3"/>
        <v>256783.69290977271</v>
      </c>
      <c r="P4" s="6">
        <f t="shared" si="3"/>
        <v>308140.43149172724</v>
      </c>
      <c r="Q4" s="6">
        <f t="shared" si="3"/>
        <v>369768.51779007266</v>
      </c>
      <c r="R4" s="6">
        <f t="shared" si="3"/>
        <v>443722.22134808719</v>
      </c>
      <c r="S4" s="6">
        <f t="shared" si="3"/>
        <v>532466.66561770474</v>
      </c>
      <c r="T4" s="6">
        <f t="shared" si="3"/>
        <v>638959.9987412456</v>
      </c>
      <c r="U4" s="6">
        <f t="shared" si="3"/>
        <v>766751.99848949478</v>
      </c>
      <c r="V4" s="6">
        <f t="shared" si="3"/>
        <v>920102.39818739367</v>
      </c>
      <c r="W4" s="6">
        <f t="shared" si="3"/>
        <v>1104122.8778248723</v>
      </c>
      <c r="X4" s="6">
        <f t="shared" si="3"/>
        <v>1324947.4533898465</v>
      </c>
      <c r="Y4" s="6">
        <f t="shared" si="3"/>
        <v>1589936.944067816</v>
      </c>
      <c r="Z4" s="6">
        <f t="shared" si="3"/>
        <v>1907924.3328813789</v>
      </c>
      <c r="AA4" s="6">
        <f t="shared" si="3"/>
        <v>2289509.1994576547</v>
      </c>
      <c r="AB4" s="6">
        <f t="shared" si="3"/>
        <v>2747411.0393491858</v>
      </c>
      <c r="AC4" s="6">
        <f t="shared" si="3"/>
        <v>3296893.2472190228</v>
      </c>
      <c r="AD4" s="6">
        <f>AD2-AD3*0.2</f>
        <v>56706563.852167197</v>
      </c>
      <c r="AE4" s="6">
        <f t="shared" ref="AE4:AK4" si="4">AE2-AE3*0.2</f>
        <v>68047876.622600615</v>
      </c>
      <c r="AF4" s="6">
        <f t="shared" si="4"/>
        <v>81657451.947120756</v>
      </c>
      <c r="AG4" s="6">
        <f t="shared" si="4"/>
        <v>97988942.336544901</v>
      </c>
      <c r="AH4" s="6">
        <f t="shared" si="4"/>
        <v>117586730.80385387</v>
      </c>
      <c r="AI4" s="6">
        <f t="shared" si="4"/>
        <v>141104076.96462464</v>
      </c>
      <c r="AJ4" s="6">
        <f t="shared" si="4"/>
        <v>169324892.35754955</v>
      </c>
      <c r="AK4" s="6">
        <f t="shared" si="4"/>
        <v>203189870.82905948</v>
      </c>
      <c r="AL4" s="5">
        <f>SUM(B4:AK4)</f>
        <v>955267765.19683516</v>
      </c>
    </row>
    <row r="5" spans="1:39">
      <c r="A5" s="2" t="s">
        <v>4</v>
      </c>
      <c r="B5" s="8">
        <f>B2-B3-B4</f>
        <v>-170500</v>
      </c>
      <c r="C5" s="8">
        <f t="shared" ref="C5:AK5" si="5">C2-C3-C4</f>
        <v>-204600</v>
      </c>
      <c r="D5" s="8">
        <f t="shared" si="5"/>
        <v>-245520</v>
      </c>
      <c r="E5" s="8">
        <f t="shared" si="5"/>
        <v>-294624.00000000012</v>
      </c>
      <c r="F5" s="8">
        <f t="shared" si="5"/>
        <v>-353548.80000000005</v>
      </c>
      <c r="G5" s="8">
        <f t="shared" si="5"/>
        <v>-424258.56</v>
      </c>
      <c r="H5" s="8">
        <f t="shared" si="5"/>
        <v>-509110.27199999994</v>
      </c>
      <c r="I5" s="8">
        <f t="shared" si="5"/>
        <v>-610932.3263999999</v>
      </c>
      <c r="J5" s="8">
        <f t="shared" si="5"/>
        <v>-733118.79167999991</v>
      </c>
      <c r="K5" s="8">
        <f t="shared" si="5"/>
        <v>-879742.5500159997</v>
      </c>
      <c r="L5" s="8">
        <f t="shared" si="5"/>
        <v>-1055691.0600192</v>
      </c>
      <c r="M5" s="7">
        <f t="shared" si="5"/>
        <v>-1266829.2720230401</v>
      </c>
      <c r="N5" s="7">
        <f t="shared" si="5"/>
        <v>855945.64303257572</v>
      </c>
      <c r="O5" s="7">
        <f t="shared" si="5"/>
        <v>1027134.7716390912</v>
      </c>
      <c r="P5" s="7">
        <f t="shared" si="5"/>
        <v>1232561.7259669092</v>
      </c>
      <c r="Q5" s="7">
        <f t="shared" si="5"/>
        <v>1479074.0711602913</v>
      </c>
      <c r="R5" s="7">
        <f t="shared" si="5"/>
        <v>1774888.8853923492</v>
      </c>
      <c r="S5" s="7">
        <f t="shared" si="5"/>
        <v>2129866.662470819</v>
      </c>
      <c r="T5" s="7">
        <f t="shared" si="5"/>
        <v>2555839.9949649824</v>
      </c>
      <c r="U5" s="7">
        <f t="shared" si="5"/>
        <v>3067007.9939579801</v>
      </c>
      <c r="V5" s="7">
        <f t="shared" si="5"/>
        <v>3680409.5927495747</v>
      </c>
      <c r="W5" s="7">
        <f t="shared" si="5"/>
        <v>4416491.5112994891</v>
      </c>
      <c r="X5" s="7">
        <f t="shared" si="5"/>
        <v>5299789.8135593878</v>
      </c>
      <c r="Y5" s="7">
        <f t="shared" si="5"/>
        <v>6359747.7762712659</v>
      </c>
      <c r="Z5" s="7">
        <f t="shared" si="5"/>
        <v>7631697.3315255167</v>
      </c>
      <c r="AA5" s="7">
        <f t="shared" si="5"/>
        <v>9158036.7978306208</v>
      </c>
      <c r="AB5" s="7">
        <f t="shared" si="5"/>
        <v>10989644.157396747</v>
      </c>
      <c r="AC5" s="7">
        <f t="shared" si="5"/>
        <v>13187572.988876093</v>
      </c>
      <c r="AD5" s="7">
        <f>(AD2-AD3)*0.2</f>
        <v>3956271.8966628285</v>
      </c>
      <c r="AE5" s="7">
        <f>(AE2-AE3)*0.2</f>
        <v>4747526.2759953933</v>
      </c>
      <c r="AF5" s="7">
        <f t="shared" ref="AF5:AK5" si="6">(AF2-AF3)*0.2</f>
        <v>5697031.5311944727</v>
      </c>
      <c r="AG5" s="7">
        <f t="shared" si="6"/>
        <v>6836437.8374333652</v>
      </c>
      <c r="AH5" s="7">
        <f t="shared" si="6"/>
        <v>8203725.4049200388</v>
      </c>
      <c r="AI5" s="7">
        <f t="shared" si="6"/>
        <v>9844470.4859040473</v>
      </c>
      <c r="AJ5" s="7">
        <f t="shared" si="6"/>
        <v>11813364.583084852</v>
      </c>
      <c r="AK5" s="7">
        <f t="shared" si="6"/>
        <v>14176037.499701828</v>
      </c>
      <c r="AL5" s="5">
        <f>SUM(B5:AK5)</f>
        <v>133372099.6008523</v>
      </c>
    </row>
    <row r="7" spans="1:39">
      <c r="A7" s="3" t="s">
        <v>5</v>
      </c>
      <c r="B7">
        <v>100</v>
      </c>
      <c r="C7" s="4">
        <f>B7*$H$10</f>
        <v>120</v>
      </c>
      <c r="D7" s="4">
        <f t="shared" ref="D7:AK7" si="7">C7*$H$10</f>
        <v>144</v>
      </c>
      <c r="E7" s="4">
        <f t="shared" si="7"/>
        <v>172.79999999999998</v>
      </c>
      <c r="F7" s="4">
        <f t="shared" si="7"/>
        <v>207.35999999999999</v>
      </c>
      <c r="G7" s="4">
        <f t="shared" si="7"/>
        <v>248.83199999999997</v>
      </c>
      <c r="H7" s="4">
        <f t="shared" si="7"/>
        <v>298.59839999999997</v>
      </c>
      <c r="I7" s="4">
        <f t="shared" si="7"/>
        <v>358.31807999999995</v>
      </c>
      <c r="J7" s="4">
        <f t="shared" si="7"/>
        <v>429.98169599999994</v>
      </c>
      <c r="K7" s="4">
        <f t="shared" si="7"/>
        <v>515.97803519999991</v>
      </c>
      <c r="L7" s="4">
        <f t="shared" si="7"/>
        <v>619.17364223999982</v>
      </c>
      <c r="M7" s="4">
        <f t="shared" si="7"/>
        <v>743.00837068799979</v>
      </c>
      <c r="N7" s="4">
        <f t="shared" si="7"/>
        <v>891.61004482559974</v>
      </c>
      <c r="O7" s="4">
        <f t="shared" si="7"/>
        <v>1069.9320537907197</v>
      </c>
      <c r="P7" s="4">
        <f t="shared" si="7"/>
        <v>1283.9184645488635</v>
      </c>
      <c r="Q7" s="4">
        <f t="shared" si="7"/>
        <v>1540.7021574586363</v>
      </c>
      <c r="R7" s="4">
        <f t="shared" si="7"/>
        <v>1848.8425889503635</v>
      </c>
      <c r="S7" s="4">
        <f t="shared" si="7"/>
        <v>2218.6111067404363</v>
      </c>
      <c r="T7" s="4">
        <f t="shared" si="7"/>
        <v>2662.3333280885236</v>
      </c>
      <c r="U7" s="4">
        <f t="shared" si="7"/>
        <v>3194.7999937062282</v>
      </c>
      <c r="V7" s="4">
        <f t="shared" si="7"/>
        <v>3833.7599924474735</v>
      </c>
      <c r="W7" s="4">
        <f t="shared" si="7"/>
        <v>4600.5119909369678</v>
      </c>
      <c r="X7" s="4">
        <f t="shared" si="7"/>
        <v>5520.614389124361</v>
      </c>
      <c r="Y7" s="4">
        <f t="shared" si="7"/>
        <v>6624.7372669492333</v>
      </c>
      <c r="Z7" s="4">
        <f t="shared" si="7"/>
        <v>7949.6847203390798</v>
      </c>
      <c r="AA7" s="4">
        <f t="shared" si="7"/>
        <v>9539.6216644068954</v>
      </c>
      <c r="AB7" s="4">
        <f t="shared" si="7"/>
        <v>11447.545997288275</v>
      </c>
      <c r="AC7" s="4">
        <f t="shared" si="7"/>
        <v>13737.055196745929</v>
      </c>
      <c r="AD7" s="4">
        <f t="shared" si="7"/>
        <v>16484.466236095115</v>
      </c>
      <c r="AE7" s="4">
        <f t="shared" si="7"/>
        <v>19781.359483314136</v>
      </c>
      <c r="AF7" s="4">
        <f t="shared" si="7"/>
        <v>23737.631379976963</v>
      </c>
      <c r="AG7" s="4">
        <f t="shared" si="7"/>
        <v>28485.157655972354</v>
      </c>
      <c r="AH7" s="4">
        <f t="shared" si="7"/>
        <v>34182.189187166827</v>
      </c>
      <c r="AI7" s="4">
        <f t="shared" si="7"/>
        <v>41018.627024600188</v>
      </c>
      <c r="AJ7" s="4">
        <f t="shared" si="7"/>
        <v>49222.352429520222</v>
      </c>
      <c r="AK7" s="4">
        <f t="shared" si="7"/>
        <v>59066.822915424265</v>
      </c>
      <c r="AL7" t="s">
        <v>6</v>
      </c>
      <c r="AM7" s="9">
        <f>AL5/AL2</f>
        <v>9.421570097116623E-2</v>
      </c>
    </row>
    <row r="8" spans="1:39">
      <c r="A8" s="1" t="s">
        <v>7</v>
      </c>
      <c r="B8">
        <v>4000</v>
      </c>
    </row>
    <row r="9" spans="1:39">
      <c r="AM9" s="5"/>
    </row>
    <row r="10" spans="1:39">
      <c r="G10" t="s">
        <v>8</v>
      </c>
      <c r="H10">
        <v>1.2</v>
      </c>
      <c r="AC10" s="5">
        <f>SUM(Z5:AC5)</f>
        <v>40966951.275628984</v>
      </c>
    </row>
    <row r="11" spans="1:39">
      <c r="G11" t="s">
        <v>9</v>
      </c>
      <c r="H11">
        <v>0.01</v>
      </c>
    </row>
    <row r="12" spans="1:39">
      <c r="G12" t="s">
        <v>10</v>
      </c>
      <c r="H12">
        <v>525000</v>
      </c>
    </row>
    <row r="13" spans="1:39">
      <c r="A13" t="s">
        <v>11</v>
      </c>
      <c r="B13">
        <v>17500</v>
      </c>
      <c r="D13" t="s">
        <v>12</v>
      </c>
      <c r="E13" s="5">
        <f>SUM(B5:M5)</f>
        <v>-6748475.6321382392</v>
      </c>
      <c r="G13" t="s">
        <v>13</v>
      </c>
      <c r="H13">
        <v>0.06</v>
      </c>
    </row>
    <row r="14" spans="1:39">
      <c r="D14" t="s">
        <v>14</v>
      </c>
      <c r="E14" s="5">
        <f>SUM(N5:Y5)</f>
        <v>33878758.442464717</v>
      </c>
    </row>
    <row r="15" spans="1:39">
      <c r="A15" t="s">
        <v>15</v>
      </c>
      <c r="B15">
        <v>7000000</v>
      </c>
      <c r="D15" t="s">
        <v>16</v>
      </c>
      <c r="E15" s="5">
        <f>SUM(Z5:AK5)</f>
        <v>106241816.79052582</v>
      </c>
    </row>
    <row r="16" spans="1:39">
      <c r="A16" t="s">
        <v>17</v>
      </c>
      <c r="B16" s="5">
        <f>-SUM(B5:L5)+3500000</f>
        <v>8981646.3601152003</v>
      </c>
    </row>
    <row r="17" spans="1:2">
      <c r="A17" t="s">
        <v>18</v>
      </c>
      <c r="B17" s="5">
        <f>B16+B15</f>
        <v>15981646.3601152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2023-11-24T16:14:02Z</dcterms:created>
  <dcterms:modified xsi:type="dcterms:W3CDTF">2023-11-24T17:07:09Z</dcterms:modified>
  <cp:category/>
  <cp:contentStatus/>
</cp:coreProperties>
</file>