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charova.LV\Рабочий стол\"/>
    </mc:Choice>
  </mc:AlternateContent>
  <bookViews>
    <workbookView xWindow="0" yWindow="0" windowWidth="28800" windowHeight="12435"/>
  </bookViews>
  <sheets>
    <sheet name="Экономика" sheetId="1" r:id="rId1"/>
    <sheet name="Инвестиции" sheetId="2" r:id="rId2"/>
    <sheet name="масштабирование" sheetId="4" r:id="rId3"/>
    <sheet name="Инвест" sheetId="3" state="hidden" r:id="rId4"/>
  </sheets>
  <calcPr calcId="152511"/>
</workbook>
</file>

<file path=xl/calcChain.xml><?xml version="1.0" encoding="utf-8"?>
<calcChain xmlns="http://schemas.openxmlformats.org/spreadsheetml/2006/main">
  <c r="S19" i="2" l="1"/>
  <c r="S20" i="2"/>
  <c r="R19" i="2"/>
  <c r="T98" i="1" l="1"/>
  <c r="Q76" i="1" l="1"/>
  <c r="G23" i="4"/>
  <c r="G24" i="4"/>
  <c r="G25" i="4"/>
  <c r="G26" i="4"/>
  <c r="G22" i="4"/>
  <c r="G8" i="4"/>
  <c r="G9" i="4"/>
  <c r="G10" i="4"/>
  <c r="G11" i="4"/>
  <c r="G12" i="4" s="1"/>
  <c r="G13" i="4" s="1"/>
  <c r="G14" i="4" s="1"/>
  <c r="G15" i="4" s="1"/>
  <c r="G16" i="4" s="1"/>
  <c r="G17" i="4" s="1"/>
  <c r="G18" i="4" s="1"/>
  <c r="G19" i="4" s="1"/>
  <c r="G7" i="4"/>
  <c r="B19" i="4"/>
  <c r="B20" i="4"/>
  <c r="B21" i="4" s="1"/>
  <c r="B18" i="4"/>
  <c r="B14" i="4"/>
  <c r="B15" i="4"/>
  <c r="B13" i="4"/>
  <c r="C32" i="4"/>
  <c r="C30" i="4"/>
  <c r="C33" i="4" l="1"/>
  <c r="N53" i="1"/>
  <c r="S75" i="1"/>
  <c r="R75" i="1"/>
  <c r="Q75" i="1"/>
  <c r="N75" i="1"/>
  <c r="M75" i="1"/>
  <c r="L75" i="1"/>
  <c r="S54" i="1"/>
  <c r="P47" i="4"/>
  <c r="C28" i="4" s="1"/>
  <c r="E28" i="4" s="1"/>
  <c r="R54" i="1"/>
  <c r="D27" i="2"/>
  <c r="T101" i="1"/>
  <c r="T102" i="1"/>
  <c r="T99" i="1"/>
  <c r="T71" i="1"/>
  <c r="T77" i="1"/>
  <c r="T79" i="1"/>
  <c r="T80" i="1"/>
  <c r="T82" i="1"/>
  <c r="T83" i="1"/>
  <c r="T84" i="1"/>
  <c r="T85" i="1"/>
  <c r="T70" i="1"/>
  <c r="L53" i="1"/>
  <c r="C26" i="4"/>
  <c r="C24" i="4"/>
  <c r="J27" i="4"/>
  <c r="E22" i="4"/>
  <c r="P57" i="1" l="1"/>
  <c r="P56" i="1" s="1"/>
  <c r="P68" i="1" s="1"/>
  <c r="P65" i="1" s="1"/>
  <c r="P60" i="1" s="1"/>
  <c r="K20" i="2"/>
  <c r="L20" i="2"/>
  <c r="M20" i="2"/>
  <c r="N20" i="2"/>
  <c r="O20" i="2"/>
  <c r="P20" i="2"/>
  <c r="Q20" i="2"/>
  <c r="R20" i="2"/>
  <c r="J20" i="2"/>
  <c r="N19" i="2"/>
  <c r="O19" i="2"/>
  <c r="P19" i="2"/>
  <c r="Q19" i="2"/>
  <c r="S27" i="2"/>
  <c r="Q53" i="1"/>
  <c r="K51" i="1"/>
  <c r="K50" i="1" s="1"/>
  <c r="K42" i="1"/>
  <c r="K41" i="1" s="1"/>
  <c r="O36" i="1"/>
  <c r="P36" i="1" s="1"/>
  <c r="K36" i="1"/>
  <c r="K35" i="1" s="1"/>
  <c r="K33" i="1"/>
  <c r="K32" i="1" s="1"/>
  <c r="L27" i="1"/>
  <c r="L26" i="1" s="1"/>
  <c r="M9" i="1"/>
  <c r="M8" i="1" s="1"/>
  <c r="S9" i="1"/>
  <c r="S8" i="1" s="1"/>
  <c r="I9" i="1"/>
  <c r="I12" i="1" s="1"/>
  <c r="I11" i="1" s="1"/>
  <c r="J6" i="1"/>
  <c r="J5" i="1" s="1"/>
  <c r="N6" i="1"/>
  <c r="N9" i="1" s="1"/>
  <c r="K21" i="1"/>
  <c r="K20" i="1" s="1"/>
  <c r="E27" i="2"/>
  <c r="F27" i="2"/>
  <c r="G27" i="2"/>
  <c r="H27" i="2"/>
  <c r="E28" i="2"/>
  <c r="E29" i="2" s="1"/>
  <c r="E30" i="2" s="1"/>
  <c r="O53" i="1"/>
  <c r="E22" i="2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K78" i="1"/>
  <c r="K87" i="1"/>
  <c r="L73" i="1"/>
  <c r="L74" i="1"/>
  <c r="L72" i="1"/>
  <c r="O76" i="1"/>
  <c r="P76" i="1" s="1"/>
  <c r="R76" i="1" s="1"/>
  <c r="K75" i="1"/>
  <c r="H8" i="3"/>
  <c r="F91" i="1"/>
  <c r="E94" i="1"/>
  <c r="E86" i="1" s="1"/>
  <c r="K91" i="1"/>
  <c r="K92" i="1"/>
  <c r="K93" i="1"/>
  <c r="K89" i="1"/>
  <c r="K88" i="1"/>
  <c r="C14" i="3"/>
  <c r="O8" i="3"/>
  <c r="G8" i="3"/>
  <c r="F8" i="3"/>
  <c r="E8" i="3"/>
  <c r="D8" i="3"/>
  <c r="C8" i="3"/>
  <c r="O7" i="3"/>
  <c r="O6" i="3"/>
  <c r="B13" i="2"/>
  <c r="R10" i="2"/>
  <c r="Q10" i="2"/>
  <c r="P10" i="2"/>
  <c r="O10" i="2"/>
  <c r="N10" i="2"/>
  <c r="M10" i="2"/>
  <c r="L10" i="2"/>
  <c r="K10" i="2"/>
  <c r="J10" i="2"/>
  <c r="I10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B2" i="2"/>
  <c r="N9" i="3"/>
  <c r="S100" i="1"/>
  <c r="R100" i="1"/>
  <c r="M9" i="3" s="1"/>
  <c r="Q100" i="1"/>
  <c r="L9" i="3" s="1"/>
  <c r="P100" i="1"/>
  <c r="K9" i="3" s="1"/>
  <c r="O100" i="1"/>
  <c r="N100" i="1"/>
  <c r="M100" i="1"/>
  <c r="L100" i="1"/>
  <c r="K100" i="1"/>
  <c r="J100" i="1"/>
  <c r="J9" i="3" s="1"/>
  <c r="I100" i="1"/>
  <c r="I9" i="3" s="1"/>
  <c r="H100" i="1"/>
  <c r="H9" i="3" s="1"/>
  <c r="G100" i="1"/>
  <c r="G9" i="3" s="1"/>
  <c r="F100" i="1"/>
  <c r="F9" i="3" s="1"/>
  <c r="E100" i="1"/>
  <c r="E9" i="3" s="1"/>
  <c r="D100" i="1"/>
  <c r="C100" i="1"/>
  <c r="C9" i="3" s="1"/>
  <c r="J94" i="1"/>
  <c r="J86" i="1" s="1"/>
  <c r="D94" i="1"/>
  <c r="D86" i="1" s="1"/>
  <c r="C94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N68" i="1"/>
  <c r="N65" i="1" s="1"/>
  <c r="N60" i="1" s="1"/>
  <c r="M68" i="1"/>
  <c r="M65" i="1" s="1"/>
  <c r="M60" i="1" s="1"/>
  <c r="L5" i="2" s="1"/>
  <c r="L68" i="1"/>
  <c r="L65" i="1" s="1"/>
  <c r="L60" i="1" s="1"/>
  <c r="K68" i="1"/>
  <c r="K65" i="1" s="1"/>
  <c r="K60" i="1" s="1"/>
  <c r="J5" i="2" s="1"/>
  <c r="J68" i="1"/>
  <c r="J65" i="1" s="1"/>
  <c r="J60" i="1" s="1"/>
  <c r="I65" i="1"/>
  <c r="I60" i="1" s="1"/>
  <c r="H65" i="1"/>
  <c r="H60" i="1" s="1"/>
  <c r="G65" i="1"/>
  <c r="G60" i="1" s="1"/>
  <c r="F65" i="1"/>
  <c r="F60" i="1" s="1"/>
  <c r="E65" i="1"/>
  <c r="E60" i="1" s="1"/>
  <c r="D65" i="1"/>
  <c r="D60" i="1" s="1"/>
  <c r="C65" i="1"/>
  <c r="C60" i="1" s="1"/>
  <c r="O56" i="1"/>
  <c r="O68" i="1" s="1"/>
  <c r="O65" i="1" s="1"/>
  <c r="O60" i="1" s="1"/>
  <c r="N5" i="2" s="1"/>
  <c r="M53" i="1"/>
  <c r="K53" i="1"/>
  <c r="J50" i="1"/>
  <c r="S47" i="1"/>
  <c r="R47" i="1"/>
  <c r="Q47" i="1"/>
  <c r="P47" i="1"/>
  <c r="O47" i="1"/>
  <c r="N47" i="1"/>
  <c r="M47" i="1"/>
  <c r="L47" i="1"/>
  <c r="K47" i="1"/>
  <c r="J47" i="1"/>
  <c r="S44" i="1"/>
  <c r="R44" i="1"/>
  <c r="Q44" i="1"/>
  <c r="P44" i="1"/>
  <c r="O44" i="1"/>
  <c r="N44" i="1"/>
  <c r="M44" i="1"/>
  <c r="L44" i="1"/>
  <c r="K44" i="1"/>
  <c r="J44" i="1"/>
  <c r="J41" i="1"/>
  <c r="S38" i="1"/>
  <c r="R38" i="1"/>
  <c r="Q38" i="1"/>
  <c r="P38" i="1"/>
  <c r="O38" i="1"/>
  <c r="N38" i="1"/>
  <c r="M38" i="1"/>
  <c r="L38" i="1"/>
  <c r="K38" i="1"/>
  <c r="J38" i="1"/>
  <c r="T38" i="1" s="1"/>
  <c r="O35" i="1"/>
  <c r="J35" i="1"/>
  <c r="J32" i="1"/>
  <c r="S29" i="1"/>
  <c r="R29" i="1"/>
  <c r="Q29" i="1"/>
  <c r="P29" i="1"/>
  <c r="O29" i="1"/>
  <c r="N29" i="1"/>
  <c r="M29" i="1"/>
  <c r="L29" i="1"/>
  <c r="K29" i="1"/>
  <c r="J29" i="1"/>
  <c r="K26" i="1"/>
  <c r="J26" i="1"/>
  <c r="S23" i="1"/>
  <c r="R23" i="1"/>
  <c r="Q23" i="1"/>
  <c r="P23" i="1"/>
  <c r="O23" i="1"/>
  <c r="N23" i="1"/>
  <c r="M23" i="1"/>
  <c r="L23" i="1"/>
  <c r="K23" i="1"/>
  <c r="J23" i="1"/>
  <c r="J20" i="1"/>
  <c r="I20" i="1"/>
  <c r="S17" i="1"/>
  <c r="R17" i="1"/>
  <c r="Q17" i="1"/>
  <c r="P17" i="1"/>
  <c r="O17" i="1"/>
  <c r="N17" i="1"/>
  <c r="M17" i="1"/>
  <c r="L17" i="1"/>
  <c r="K17" i="1"/>
  <c r="J17" i="1"/>
  <c r="I17" i="1"/>
  <c r="S14" i="1"/>
  <c r="R14" i="1"/>
  <c r="Q14" i="1"/>
  <c r="P14" i="1"/>
  <c r="O14" i="1"/>
  <c r="N14" i="1"/>
  <c r="M14" i="1"/>
  <c r="L14" i="1"/>
  <c r="K14" i="1"/>
  <c r="J14" i="1"/>
  <c r="T14" i="1" s="1"/>
  <c r="S5" i="1"/>
  <c r="N5" i="1"/>
  <c r="M5" i="1"/>
  <c r="H4" i="1"/>
  <c r="G4" i="1"/>
  <c r="G3" i="3" s="1"/>
  <c r="F4" i="1"/>
  <c r="F3" i="3" s="1"/>
  <c r="E4" i="1"/>
  <c r="E3" i="3" s="1"/>
  <c r="D4" i="1"/>
  <c r="D96" i="1" s="1"/>
  <c r="C4" i="1"/>
  <c r="C3" i="3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D1" i="1"/>
  <c r="E1" i="1" s="1"/>
  <c r="D2" i="2" s="1"/>
  <c r="M72" i="1" l="1"/>
  <c r="N72" i="1" s="1"/>
  <c r="O72" i="1" s="1"/>
  <c r="T23" i="1"/>
  <c r="T81" i="1"/>
  <c r="L92" i="1"/>
  <c r="M92" i="1" s="1"/>
  <c r="N92" i="1" s="1"/>
  <c r="O92" i="1" s="1"/>
  <c r="P92" i="1" s="1"/>
  <c r="Q92" i="1" s="1"/>
  <c r="R92" i="1" s="1"/>
  <c r="S92" i="1" s="1"/>
  <c r="T92" i="1"/>
  <c r="M74" i="1"/>
  <c r="N74" i="1" s="1"/>
  <c r="O74" i="1" s="1"/>
  <c r="P74" i="1" s="1"/>
  <c r="Q74" i="1" s="1"/>
  <c r="R74" i="1" s="1"/>
  <c r="S74" i="1" s="1"/>
  <c r="T74" i="1"/>
  <c r="M73" i="1"/>
  <c r="N73" i="1" s="1"/>
  <c r="O73" i="1" s="1"/>
  <c r="P73" i="1" s="1"/>
  <c r="Q73" i="1" s="1"/>
  <c r="R73" i="1" s="1"/>
  <c r="S73" i="1" s="1"/>
  <c r="L87" i="1"/>
  <c r="M87" i="1" s="1"/>
  <c r="N87" i="1" s="1"/>
  <c r="O87" i="1" s="1"/>
  <c r="P87" i="1" s="1"/>
  <c r="Q87" i="1" s="1"/>
  <c r="R87" i="1" s="1"/>
  <c r="S87" i="1" s="1"/>
  <c r="T17" i="1"/>
  <c r="L78" i="1"/>
  <c r="M78" i="1" s="1"/>
  <c r="N78" i="1" s="1"/>
  <c r="O78" i="1" s="1"/>
  <c r="P78" i="1" s="1"/>
  <c r="Q78" i="1" s="1"/>
  <c r="R78" i="1" s="1"/>
  <c r="S78" i="1" s="1"/>
  <c r="T78" i="1"/>
  <c r="C86" i="1"/>
  <c r="G91" i="1"/>
  <c r="H91" i="1" s="1"/>
  <c r="I91" i="1" s="1"/>
  <c r="T29" i="1"/>
  <c r="T44" i="1"/>
  <c r="L88" i="1"/>
  <c r="M88" i="1" s="1"/>
  <c r="N88" i="1" s="1"/>
  <c r="T47" i="1"/>
  <c r="L89" i="1"/>
  <c r="M89" i="1" s="1"/>
  <c r="N89" i="1" s="1"/>
  <c r="O89" i="1" s="1"/>
  <c r="P89" i="1" s="1"/>
  <c r="Q89" i="1" s="1"/>
  <c r="R89" i="1" s="1"/>
  <c r="S89" i="1" s="1"/>
  <c r="T89" i="1"/>
  <c r="L93" i="1"/>
  <c r="M93" i="1" s="1"/>
  <c r="N93" i="1" s="1"/>
  <c r="O93" i="1" s="1"/>
  <c r="P93" i="1" s="1"/>
  <c r="Q93" i="1" s="1"/>
  <c r="R93" i="1" s="1"/>
  <c r="S93" i="1" s="1"/>
  <c r="T93" i="1"/>
  <c r="D9" i="3"/>
  <c r="O9" i="3" s="1"/>
  <c r="T100" i="1"/>
  <c r="Q36" i="1"/>
  <c r="R36" i="1" s="1"/>
  <c r="P35" i="1"/>
  <c r="S12" i="1"/>
  <c r="S11" i="1" s="1"/>
  <c r="Q57" i="1"/>
  <c r="L33" i="1"/>
  <c r="M33" i="1" s="1"/>
  <c r="N33" i="1" s="1"/>
  <c r="N32" i="1" s="1"/>
  <c r="L21" i="1"/>
  <c r="T76" i="1"/>
  <c r="P53" i="1"/>
  <c r="N8" i="1"/>
  <c r="N12" i="1"/>
  <c r="N11" i="1" s="1"/>
  <c r="K6" i="1"/>
  <c r="I8" i="1"/>
  <c r="C10" i="2"/>
  <c r="L42" i="1"/>
  <c r="O6" i="1"/>
  <c r="J9" i="1"/>
  <c r="L36" i="1"/>
  <c r="M27" i="1"/>
  <c r="L51" i="1"/>
  <c r="M12" i="1"/>
  <c r="M11" i="1" s="1"/>
  <c r="R35" i="1"/>
  <c r="S36" i="1"/>
  <c r="S35" i="1" s="1"/>
  <c r="Q35" i="1"/>
  <c r="I4" i="1"/>
  <c r="H4" i="2" s="1"/>
  <c r="E26" i="2"/>
  <c r="F28" i="2" s="1"/>
  <c r="F29" i="2" s="1"/>
  <c r="F30" i="2" s="1"/>
  <c r="D69" i="1"/>
  <c r="D5" i="3" s="1"/>
  <c r="G10" i="2"/>
  <c r="D10" i="2"/>
  <c r="F10" i="2"/>
  <c r="E10" i="2"/>
  <c r="H10" i="2"/>
  <c r="F90" i="1"/>
  <c r="P72" i="1"/>
  <c r="Q72" i="1" s="1"/>
  <c r="R72" i="1" s="1"/>
  <c r="S72" i="1" s="1"/>
  <c r="K94" i="1"/>
  <c r="K86" i="1" s="1"/>
  <c r="K69" i="1" s="1"/>
  <c r="J6" i="2" s="1"/>
  <c r="L91" i="1"/>
  <c r="E69" i="1"/>
  <c r="E59" i="1" s="1"/>
  <c r="E3" i="1" s="1"/>
  <c r="E104" i="1" s="1"/>
  <c r="C69" i="1"/>
  <c r="C95" i="1" s="1"/>
  <c r="J69" i="1"/>
  <c r="J59" i="1" s="1"/>
  <c r="D4" i="2"/>
  <c r="F4" i="2"/>
  <c r="O5" i="2"/>
  <c r="K4" i="3"/>
  <c r="K5" i="2"/>
  <c r="M5" i="2"/>
  <c r="H5" i="2"/>
  <c r="I4" i="3"/>
  <c r="G4" i="2"/>
  <c r="F1" i="1"/>
  <c r="D4" i="3"/>
  <c r="F96" i="1"/>
  <c r="B10" i="2"/>
  <c r="F4" i="3"/>
  <c r="B5" i="2"/>
  <c r="H96" i="1"/>
  <c r="H4" i="3"/>
  <c r="G5" i="2"/>
  <c r="C2" i="2"/>
  <c r="C5" i="2"/>
  <c r="H3" i="3"/>
  <c r="I5" i="2"/>
  <c r="J4" i="3"/>
  <c r="E4" i="3"/>
  <c r="D5" i="2"/>
  <c r="E5" i="2"/>
  <c r="D3" i="3"/>
  <c r="C4" i="2"/>
  <c r="C4" i="3"/>
  <c r="E4" i="2"/>
  <c r="G4" i="3"/>
  <c r="F5" i="2"/>
  <c r="G96" i="1"/>
  <c r="B4" i="2"/>
  <c r="C96" i="1"/>
  <c r="E96" i="1"/>
  <c r="S10" i="2" l="1"/>
  <c r="T87" i="1"/>
  <c r="M32" i="1"/>
  <c r="T73" i="1"/>
  <c r="T72" i="1"/>
  <c r="E10" i="3"/>
  <c r="E11" i="3" s="1"/>
  <c r="O33" i="1"/>
  <c r="R57" i="1"/>
  <c r="Q56" i="1"/>
  <c r="Q68" i="1" s="1"/>
  <c r="Q65" i="1" s="1"/>
  <c r="Q60" i="1" s="1"/>
  <c r="L32" i="1"/>
  <c r="M21" i="1"/>
  <c r="L20" i="1"/>
  <c r="S18" i="2"/>
  <c r="R53" i="1"/>
  <c r="S53" i="1"/>
  <c r="L35" i="1"/>
  <c r="M36" i="1"/>
  <c r="P6" i="1"/>
  <c r="O9" i="1"/>
  <c r="O5" i="1"/>
  <c r="M51" i="1"/>
  <c r="L50" i="1"/>
  <c r="J8" i="1"/>
  <c r="J12" i="1"/>
  <c r="J11" i="1" s="1"/>
  <c r="K5" i="1"/>
  <c r="L6" i="1"/>
  <c r="K9" i="1"/>
  <c r="L41" i="1"/>
  <c r="M42" i="1"/>
  <c r="M26" i="1"/>
  <c r="N27" i="1"/>
  <c r="P33" i="1"/>
  <c r="O32" i="1"/>
  <c r="I96" i="1"/>
  <c r="I3" i="3"/>
  <c r="F26" i="2"/>
  <c r="G28" i="2" s="1"/>
  <c r="G29" i="2" s="1"/>
  <c r="G30" i="2" s="1"/>
  <c r="C6" i="2"/>
  <c r="D95" i="1"/>
  <c r="C7" i="2" s="1"/>
  <c r="D59" i="1"/>
  <c r="D3" i="1" s="1"/>
  <c r="D104" i="1" s="1"/>
  <c r="D10" i="3" s="1"/>
  <c r="D11" i="3" s="1"/>
  <c r="E5" i="3"/>
  <c r="F94" i="1"/>
  <c r="G90" i="1"/>
  <c r="M91" i="1"/>
  <c r="L94" i="1"/>
  <c r="L86" i="1" s="1"/>
  <c r="L69" i="1" s="1"/>
  <c r="K6" i="2" s="1"/>
  <c r="O88" i="1"/>
  <c r="C5" i="3"/>
  <c r="I6" i="2"/>
  <c r="C6" i="3"/>
  <c r="B7" i="2"/>
  <c r="D6" i="2"/>
  <c r="K59" i="1"/>
  <c r="E95" i="1"/>
  <c r="D7" i="2" s="1"/>
  <c r="C59" i="1"/>
  <c r="C3" i="1" s="1"/>
  <c r="C104" i="1" s="1"/>
  <c r="C105" i="1" s="1"/>
  <c r="D103" i="1" s="1"/>
  <c r="B6" i="2"/>
  <c r="J5" i="3"/>
  <c r="E2" i="2"/>
  <c r="G1" i="1"/>
  <c r="C97" i="1"/>
  <c r="F86" i="1" l="1"/>
  <c r="T53" i="1"/>
  <c r="L4" i="3"/>
  <c r="P5" i="2"/>
  <c r="R56" i="1"/>
  <c r="R68" i="1" s="1"/>
  <c r="R65" i="1" s="1"/>
  <c r="R60" i="1" s="1"/>
  <c r="N21" i="1"/>
  <c r="M20" i="1"/>
  <c r="N42" i="1"/>
  <c r="M41" i="1"/>
  <c r="M50" i="1"/>
  <c r="N51" i="1"/>
  <c r="D97" i="1"/>
  <c r="D7" i="3" s="1"/>
  <c r="D6" i="3"/>
  <c r="L9" i="1"/>
  <c r="L5" i="1"/>
  <c r="K8" i="1"/>
  <c r="K12" i="1"/>
  <c r="K11" i="1" s="1"/>
  <c r="O8" i="1"/>
  <c r="O12" i="1"/>
  <c r="N35" i="1"/>
  <c r="M35" i="1"/>
  <c r="T35" i="1" s="1"/>
  <c r="M4" i="1"/>
  <c r="P9" i="1"/>
  <c r="Q6" i="1"/>
  <c r="P5" i="1"/>
  <c r="O27" i="1"/>
  <c r="N26" i="1"/>
  <c r="J4" i="1"/>
  <c r="Q33" i="1"/>
  <c r="P32" i="1"/>
  <c r="G26" i="2"/>
  <c r="H28" i="2" s="1"/>
  <c r="H29" i="2" s="1"/>
  <c r="H30" i="2" s="1"/>
  <c r="D105" i="1"/>
  <c r="E103" i="1" s="1"/>
  <c r="E105" i="1" s="1"/>
  <c r="F103" i="1" s="1"/>
  <c r="H90" i="1"/>
  <c r="G94" i="1"/>
  <c r="G86" i="1" s="1"/>
  <c r="G69" i="1" s="1"/>
  <c r="L59" i="1"/>
  <c r="N91" i="1"/>
  <c r="M94" i="1"/>
  <c r="M86" i="1" s="1"/>
  <c r="M69" i="1" s="1"/>
  <c r="L6" i="2" s="1"/>
  <c r="C10" i="3"/>
  <c r="C11" i="3" s="1"/>
  <c r="C12" i="3" s="1"/>
  <c r="D12" i="3" s="1"/>
  <c r="E12" i="3" s="1"/>
  <c r="P88" i="1"/>
  <c r="E97" i="1"/>
  <c r="D8" i="2" s="1"/>
  <c r="D11" i="2" s="1"/>
  <c r="E6" i="3"/>
  <c r="C7" i="3"/>
  <c r="B8" i="2"/>
  <c r="F2" i="2"/>
  <c r="H1" i="1"/>
  <c r="F69" i="1" l="1"/>
  <c r="C8" i="2"/>
  <c r="C11" i="2" s="1"/>
  <c r="C12" i="2" s="1"/>
  <c r="C13" i="2" s="1"/>
  <c r="D12" i="2"/>
  <c r="M4" i="3"/>
  <c r="Q5" i="2"/>
  <c r="N20" i="1"/>
  <c r="O21" i="1"/>
  <c r="O11" i="1"/>
  <c r="Q9" i="1"/>
  <c r="Q5" i="1"/>
  <c r="R6" i="1"/>
  <c r="J96" i="1"/>
  <c r="J95" i="1"/>
  <c r="J3" i="3"/>
  <c r="J3" i="1"/>
  <c r="I4" i="2"/>
  <c r="M96" i="1"/>
  <c r="L4" i="2"/>
  <c r="P8" i="1"/>
  <c r="P12" i="1"/>
  <c r="P11" i="1" s="1"/>
  <c r="K4" i="1"/>
  <c r="N50" i="1"/>
  <c r="O51" i="1"/>
  <c r="O26" i="1"/>
  <c r="P27" i="1"/>
  <c r="L8" i="1"/>
  <c r="L12" i="1"/>
  <c r="N41" i="1"/>
  <c r="O42" i="1"/>
  <c r="N4" i="1"/>
  <c r="Q32" i="1"/>
  <c r="R33" i="1"/>
  <c r="H26" i="2"/>
  <c r="I28" i="2" s="1"/>
  <c r="T75" i="1"/>
  <c r="E7" i="3"/>
  <c r="G95" i="1"/>
  <c r="G97" i="1" s="1"/>
  <c r="G59" i="1"/>
  <c r="G3" i="1" s="1"/>
  <c r="G5" i="3"/>
  <c r="F6" i="2"/>
  <c r="I90" i="1"/>
  <c r="I94" i="1" s="1"/>
  <c r="I86" i="1" s="1"/>
  <c r="I69" i="1" s="1"/>
  <c r="H94" i="1"/>
  <c r="H86" i="1" s="1"/>
  <c r="H69" i="1" s="1"/>
  <c r="M59" i="1"/>
  <c r="M3" i="1" s="1"/>
  <c r="M95" i="1"/>
  <c r="O91" i="1"/>
  <c r="N94" i="1"/>
  <c r="N86" i="1" s="1"/>
  <c r="N69" i="1" s="1"/>
  <c r="Q88" i="1"/>
  <c r="B11" i="2"/>
  <c r="G2" i="2"/>
  <c r="I1" i="1"/>
  <c r="T90" i="1" l="1"/>
  <c r="F59" i="1"/>
  <c r="F3" i="1" s="1"/>
  <c r="F95" i="1"/>
  <c r="E6" i="2"/>
  <c r="F5" i="3"/>
  <c r="T56" i="1"/>
  <c r="F104" i="1"/>
  <c r="N4" i="3"/>
  <c r="M97" i="1"/>
  <c r="M98" i="1" s="1"/>
  <c r="L9" i="2" s="1"/>
  <c r="S68" i="1"/>
  <c r="S65" i="1" s="1"/>
  <c r="S60" i="1" s="1"/>
  <c r="T60" i="1" s="1"/>
  <c r="M104" i="1"/>
  <c r="O20" i="1"/>
  <c r="P21" i="1"/>
  <c r="O4" i="1"/>
  <c r="N4" i="2" s="1"/>
  <c r="Q8" i="1"/>
  <c r="Q12" i="1"/>
  <c r="Q27" i="1"/>
  <c r="P26" i="1"/>
  <c r="L11" i="1"/>
  <c r="L4" i="1"/>
  <c r="R5" i="1"/>
  <c r="T5" i="1" s="1"/>
  <c r="R9" i="1"/>
  <c r="N96" i="1"/>
  <c r="M4" i="2"/>
  <c r="P51" i="1"/>
  <c r="O50" i="1"/>
  <c r="J104" i="1"/>
  <c r="J10" i="3" s="1"/>
  <c r="J11" i="3" s="1"/>
  <c r="O41" i="1"/>
  <c r="P42" i="1"/>
  <c r="K96" i="1"/>
  <c r="K95" i="1"/>
  <c r="J4" i="2"/>
  <c r="K3" i="1"/>
  <c r="J97" i="1"/>
  <c r="I7" i="2"/>
  <c r="J6" i="3"/>
  <c r="R32" i="1"/>
  <c r="S33" i="1"/>
  <c r="G104" i="1"/>
  <c r="D13" i="2"/>
  <c r="G6" i="2"/>
  <c r="H5" i="3"/>
  <c r="H95" i="1"/>
  <c r="H97" i="1" s="1"/>
  <c r="H59" i="1"/>
  <c r="H3" i="1" s="1"/>
  <c r="H104" i="1" s="1"/>
  <c r="H10" i="3" s="1"/>
  <c r="H11" i="3" s="1"/>
  <c r="I95" i="1"/>
  <c r="I97" i="1" s="1"/>
  <c r="H6" i="2"/>
  <c r="I5" i="3"/>
  <c r="I59" i="1"/>
  <c r="I3" i="1" s="1"/>
  <c r="F7" i="2"/>
  <c r="G6" i="3"/>
  <c r="L7" i="2"/>
  <c r="M6" i="2"/>
  <c r="N95" i="1"/>
  <c r="N97" i="1" s="1"/>
  <c r="N59" i="1"/>
  <c r="N3" i="1" s="1"/>
  <c r="P91" i="1"/>
  <c r="O94" i="1"/>
  <c r="O86" i="1" s="1"/>
  <c r="O69" i="1" s="1"/>
  <c r="R88" i="1"/>
  <c r="H2" i="2"/>
  <c r="J1" i="1"/>
  <c r="L8" i="2" l="1"/>
  <c r="L11" i="2" s="1"/>
  <c r="F6" i="3"/>
  <c r="F97" i="1"/>
  <c r="E7" i="2"/>
  <c r="F10" i="3"/>
  <c r="F11" i="3" s="1"/>
  <c r="F12" i="3" s="1"/>
  <c r="F105" i="1"/>
  <c r="G103" i="1" s="1"/>
  <c r="G10" i="3"/>
  <c r="G11" i="3" s="1"/>
  <c r="O96" i="1"/>
  <c r="R5" i="2"/>
  <c r="S5" i="2" s="1"/>
  <c r="O4" i="3"/>
  <c r="P20" i="1"/>
  <c r="Q21" i="1"/>
  <c r="P4" i="1"/>
  <c r="K3" i="3" s="1"/>
  <c r="Q51" i="1"/>
  <c r="P50" i="1"/>
  <c r="R27" i="1"/>
  <c r="Q26" i="1"/>
  <c r="P41" i="1"/>
  <c r="Q42" i="1"/>
  <c r="Q11" i="1"/>
  <c r="J7" i="2"/>
  <c r="K97" i="1"/>
  <c r="J98" i="1"/>
  <c r="J7" i="3"/>
  <c r="I8" i="2"/>
  <c r="I11" i="2" s="1"/>
  <c r="I24" i="2" s="1"/>
  <c r="R8" i="1"/>
  <c r="T8" i="1" s="1"/>
  <c r="R12" i="1"/>
  <c r="R11" i="1" s="1"/>
  <c r="L96" i="1"/>
  <c r="K4" i="2"/>
  <c r="L95" i="1"/>
  <c r="L3" i="1"/>
  <c r="N104" i="1"/>
  <c r="K104" i="1"/>
  <c r="I29" i="2"/>
  <c r="I30" i="2" s="1"/>
  <c r="S32" i="1"/>
  <c r="T32" i="1" s="1"/>
  <c r="G105" i="1"/>
  <c r="H103" i="1" s="1"/>
  <c r="H105" i="1" s="1"/>
  <c r="I103" i="1" s="1"/>
  <c r="I104" i="1"/>
  <c r="I10" i="3" s="1"/>
  <c r="I11" i="3" s="1"/>
  <c r="F8" i="2"/>
  <c r="G7" i="3"/>
  <c r="G7" i="2"/>
  <c r="H6" i="3"/>
  <c r="H7" i="2"/>
  <c r="I6" i="3"/>
  <c r="N6" i="2"/>
  <c r="O95" i="1"/>
  <c r="O59" i="1"/>
  <c r="O3" i="1" s="1"/>
  <c r="Q91" i="1"/>
  <c r="P94" i="1"/>
  <c r="P86" i="1" s="1"/>
  <c r="P69" i="1" s="1"/>
  <c r="M7" i="2"/>
  <c r="S88" i="1"/>
  <c r="T88" i="1" s="1"/>
  <c r="K1" i="1"/>
  <c r="I2" i="2"/>
  <c r="O97" i="1" l="1"/>
  <c r="T11" i="1"/>
  <c r="F7" i="3"/>
  <c r="E8" i="2"/>
  <c r="E11" i="2" s="1"/>
  <c r="E12" i="2" s="1"/>
  <c r="E13" i="2" s="1"/>
  <c r="O104" i="1"/>
  <c r="G12" i="3"/>
  <c r="H12" i="3" s="1"/>
  <c r="P96" i="1"/>
  <c r="O4" i="2"/>
  <c r="L12" i="2"/>
  <c r="L24" i="2"/>
  <c r="Q20" i="1"/>
  <c r="R21" i="1"/>
  <c r="I12" i="2"/>
  <c r="I26" i="2"/>
  <c r="Q41" i="1"/>
  <c r="R42" i="1"/>
  <c r="L104" i="1"/>
  <c r="K7" i="2"/>
  <c r="L97" i="1"/>
  <c r="K98" i="1"/>
  <c r="J9" i="2" s="1"/>
  <c r="J8" i="2"/>
  <c r="R51" i="1"/>
  <c r="Q50" i="1"/>
  <c r="J8" i="3"/>
  <c r="I9" i="2"/>
  <c r="Q4" i="1"/>
  <c r="S27" i="1"/>
  <c r="R26" i="1"/>
  <c r="I105" i="1"/>
  <c r="J103" i="1" s="1"/>
  <c r="J105" i="1" s="1"/>
  <c r="K103" i="1" s="1"/>
  <c r="K105" i="1" s="1"/>
  <c r="L103" i="1" s="1"/>
  <c r="I12" i="3"/>
  <c r="J12" i="3" s="1"/>
  <c r="F11" i="2"/>
  <c r="I7" i="3"/>
  <c r="I98" i="1"/>
  <c r="H8" i="2"/>
  <c r="H11" i="2" s="1"/>
  <c r="H12" i="2" s="1"/>
  <c r="G8" i="2"/>
  <c r="H7" i="3"/>
  <c r="R91" i="1"/>
  <c r="Q94" i="1"/>
  <c r="Q86" i="1" s="1"/>
  <c r="Q69" i="1" s="1"/>
  <c r="M8" i="2"/>
  <c r="N98" i="1"/>
  <c r="M9" i="2" s="1"/>
  <c r="N7" i="2"/>
  <c r="P95" i="1"/>
  <c r="O6" i="2"/>
  <c r="K5" i="3"/>
  <c r="P59" i="1"/>
  <c r="J2" i="2"/>
  <c r="L1" i="1"/>
  <c r="P97" i="1" l="1"/>
  <c r="G11" i="2"/>
  <c r="G12" i="2" s="1"/>
  <c r="F12" i="2"/>
  <c r="L105" i="1"/>
  <c r="M103" i="1" s="1"/>
  <c r="M105" i="1" s="1"/>
  <c r="N103" i="1" s="1"/>
  <c r="N105" i="1" s="1"/>
  <c r="O103" i="1" s="1"/>
  <c r="O105" i="1" s="1"/>
  <c r="P103" i="1" s="1"/>
  <c r="S21" i="1"/>
  <c r="R20" i="1"/>
  <c r="R4" i="1"/>
  <c r="M3" i="3" s="1"/>
  <c r="S51" i="1"/>
  <c r="R50" i="1"/>
  <c r="L3" i="3"/>
  <c r="P4" i="2"/>
  <c r="Q96" i="1"/>
  <c r="S26" i="1"/>
  <c r="T26" i="1" s="1"/>
  <c r="J11" i="2"/>
  <c r="K8" i="2"/>
  <c r="L98" i="1"/>
  <c r="K9" i="2" s="1"/>
  <c r="R41" i="1"/>
  <c r="S42" i="1"/>
  <c r="M11" i="2"/>
  <c r="I8" i="3"/>
  <c r="H9" i="2"/>
  <c r="Q59" i="1"/>
  <c r="Q3" i="1" s="1"/>
  <c r="Q95" i="1"/>
  <c r="P6" i="2"/>
  <c r="L5" i="3"/>
  <c r="N8" i="2"/>
  <c r="O98" i="1"/>
  <c r="N9" i="2" s="1"/>
  <c r="S91" i="1"/>
  <c r="T91" i="1" s="1"/>
  <c r="R94" i="1"/>
  <c r="R86" i="1" s="1"/>
  <c r="R69" i="1" s="1"/>
  <c r="P3" i="1"/>
  <c r="P104" i="1" s="1"/>
  <c r="K6" i="3"/>
  <c r="O7" i="2"/>
  <c r="M1" i="1"/>
  <c r="K2" i="2"/>
  <c r="S4" i="1" l="1"/>
  <c r="R4" i="2" s="1"/>
  <c r="F13" i="2"/>
  <c r="G13" i="2" s="1"/>
  <c r="H13" i="2" s="1"/>
  <c r="I13" i="2" s="1"/>
  <c r="R96" i="1"/>
  <c r="J12" i="2"/>
  <c r="J24" i="2"/>
  <c r="Q4" i="2"/>
  <c r="M12" i="2"/>
  <c r="M24" i="2"/>
  <c r="S20" i="1"/>
  <c r="T20" i="1" s="1"/>
  <c r="K11" i="2"/>
  <c r="J28" i="2"/>
  <c r="Q97" i="1"/>
  <c r="S41" i="1"/>
  <c r="T41" i="1" s="1"/>
  <c r="S50" i="1"/>
  <c r="T50" i="1" s="1"/>
  <c r="N11" i="2"/>
  <c r="Q104" i="1"/>
  <c r="L10" i="3" s="1"/>
  <c r="S94" i="1"/>
  <c r="T94" i="1" s="1"/>
  <c r="S86" i="1"/>
  <c r="T86" i="1" s="1"/>
  <c r="P7" i="2"/>
  <c r="L6" i="3"/>
  <c r="P98" i="1"/>
  <c r="O8" i="2"/>
  <c r="K7" i="3"/>
  <c r="R59" i="1"/>
  <c r="R95" i="1"/>
  <c r="Q6" i="2"/>
  <c r="M5" i="3"/>
  <c r="L2" i="2"/>
  <c r="N1" i="1"/>
  <c r="S4" i="2" l="1"/>
  <c r="R97" i="1"/>
  <c r="S96" i="1"/>
  <c r="J13" i="2"/>
  <c r="K12" i="2"/>
  <c r="K24" i="2"/>
  <c r="N12" i="2"/>
  <c r="N24" i="2"/>
  <c r="J26" i="2"/>
  <c r="J29" i="2"/>
  <c r="J30" i="2" s="1"/>
  <c r="T4" i="1"/>
  <c r="L11" i="3"/>
  <c r="E74" i="3"/>
  <c r="P8" i="2"/>
  <c r="Q98" i="1"/>
  <c r="L7" i="3"/>
  <c r="S69" i="1"/>
  <c r="K10" i="3"/>
  <c r="K11" i="3" s="1"/>
  <c r="P105" i="1"/>
  <c r="Q103" i="1" s="1"/>
  <c r="Q105" i="1" s="1"/>
  <c r="R103" i="1" s="1"/>
  <c r="O11" i="2"/>
  <c r="O9" i="2"/>
  <c r="K8" i="3"/>
  <c r="Q7" i="2"/>
  <c r="M6" i="3"/>
  <c r="R3" i="1"/>
  <c r="R104" i="1" s="1"/>
  <c r="M2" i="2"/>
  <c r="O1" i="1"/>
  <c r="K13" i="2" l="1"/>
  <c r="L13" i="2" s="1"/>
  <c r="M13" i="2" s="1"/>
  <c r="N13" i="2" s="1"/>
  <c r="O12" i="2"/>
  <c r="O24" i="2"/>
  <c r="K28" i="2"/>
  <c r="N3" i="3"/>
  <c r="T96" i="1"/>
  <c r="O3" i="3"/>
  <c r="P11" i="2"/>
  <c r="S95" i="1"/>
  <c r="R6" i="2"/>
  <c r="S6" i="2" s="1"/>
  <c r="S59" i="1"/>
  <c r="P9" i="2"/>
  <c r="L8" i="3"/>
  <c r="R105" i="1"/>
  <c r="S103" i="1" s="1"/>
  <c r="R98" i="1"/>
  <c r="Q8" i="2"/>
  <c r="M7" i="3"/>
  <c r="K12" i="3"/>
  <c r="L12" i="3" s="1"/>
  <c r="N2" i="2"/>
  <c r="P1" i="1"/>
  <c r="T69" i="1" l="1"/>
  <c r="O5" i="3" s="1"/>
  <c r="S97" i="1"/>
  <c r="O13" i="2"/>
  <c r="P12" i="2"/>
  <c r="P24" i="2"/>
  <c r="S24" i="2" s="1"/>
  <c r="K26" i="2"/>
  <c r="K29" i="2"/>
  <c r="K30" i="2" s="1"/>
  <c r="S3" i="1"/>
  <c r="R7" i="2"/>
  <c r="S7" i="2" s="1"/>
  <c r="N5" i="3"/>
  <c r="T95" i="1"/>
  <c r="Q9" i="2"/>
  <c r="M8" i="3"/>
  <c r="Q11" i="2"/>
  <c r="M10" i="3"/>
  <c r="M11" i="3" s="1"/>
  <c r="O2" i="2"/>
  <c r="Q1" i="1"/>
  <c r="T59" i="1" l="1"/>
  <c r="S104" i="1"/>
  <c r="T3" i="1"/>
  <c r="P13" i="2"/>
  <c r="Q12" i="2"/>
  <c r="L28" i="2"/>
  <c r="T97" i="1"/>
  <c r="N10" i="3"/>
  <c r="N11" i="3" s="1"/>
  <c r="C19" i="3" s="1"/>
  <c r="E75" i="3" s="1"/>
  <c r="N6" i="3"/>
  <c r="R8" i="2"/>
  <c r="S8" i="2" s="1"/>
  <c r="S98" i="1"/>
  <c r="R9" i="2" s="1"/>
  <c r="M12" i="3"/>
  <c r="P2" i="2"/>
  <c r="R1" i="1"/>
  <c r="T104" i="1" l="1"/>
  <c r="Q13" i="2"/>
  <c r="L26" i="2"/>
  <c r="L29" i="2"/>
  <c r="L30" i="2" s="1"/>
  <c r="N12" i="3"/>
  <c r="C20" i="3" s="1"/>
  <c r="S105" i="1"/>
  <c r="R11" i="2"/>
  <c r="S11" i="2" s="1"/>
  <c r="N7" i="3"/>
  <c r="S1" i="1"/>
  <c r="Q2" i="2"/>
  <c r="B18" i="2" l="1"/>
  <c r="R12" i="2"/>
  <c r="S12" i="2" s="1"/>
  <c r="B21" i="2" s="1"/>
  <c r="C21" i="2" s="1"/>
  <c r="M28" i="2"/>
  <c r="N8" i="3"/>
  <c r="R2" i="2"/>
  <c r="R13" i="2" l="1"/>
  <c r="M26" i="2"/>
  <c r="M29" i="2"/>
  <c r="M30" i="2" s="1"/>
  <c r="B17" i="2" l="1"/>
  <c r="N28" i="2"/>
  <c r="S25" i="2"/>
  <c r="B20" i="2" l="1"/>
  <c r="N26" i="2"/>
  <c r="N29" i="2"/>
  <c r="N30" i="2" s="1"/>
  <c r="O28" i="2" l="1"/>
  <c r="O26" i="2" l="1"/>
  <c r="O29" i="2"/>
  <c r="O30" i="2" l="1"/>
  <c r="P28" i="2"/>
  <c r="P26" i="2" l="1"/>
  <c r="P29" i="2"/>
  <c r="P30" i="2" l="1"/>
  <c r="Q28" i="2"/>
  <c r="Q26" i="2" l="1"/>
  <c r="Q29" i="2"/>
  <c r="Q30" i="2" l="1"/>
  <c r="R28" i="2"/>
  <c r="R26" i="2" s="1"/>
  <c r="R29" i="2" l="1"/>
  <c r="R30" i="2" l="1"/>
  <c r="S28" i="2" l="1"/>
  <c r="S26" i="2" l="1"/>
  <c r="S29" i="2"/>
</calcChain>
</file>

<file path=xl/sharedStrings.xml><?xml version="1.0" encoding="utf-8"?>
<sst xmlns="http://schemas.openxmlformats.org/spreadsheetml/2006/main" count="615" uniqueCount="386">
  <si>
    <t>БДР</t>
  </si>
  <si>
    <t>тыс. руб.</t>
  </si>
  <si>
    <t>Период</t>
  </si>
  <si>
    <t>Итого</t>
  </si>
  <si>
    <t>Денежный поток от операционной деятельности</t>
  </si>
  <si>
    <t>Выручка от реализации</t>
  </si>
  <si>
    <t xml:space="preserve">Клубный взнос  </t>
  </si>
  <si>
    <t xml:space="preserve">Цена продажи </t>
  </si>
  <si>
    <t xml:space="preserve">Количество продаж </t>
  </si>
  <si>
    <t>Пушкинская карта</t>
  </si>
  <si>
    <t>Сувенирная продукция, мерч</t>
  </si>
  <si>
    <t>Арендная плата за предоставление помещений КЗ,  оборудования</t>
  </si>
  <si>
    <t>Плата за услуги питания</t>
  </si>
  <si>
    <t>Средства субсидий за выполнение государственного задания</t>
  </si>
  <si>
    <t>Благотворительные экоаукционы</t>
  </si>
  <si>
    <t>Арендная плата ДК</t>
  </si>
  <si>
    <t>Партнерские взносы</t>
  </si>
  <si>
    <t>Проведение фестивалей, событийных мероприятий</t>
  </si>
  <si>
    <t>Арендная плата за пользование уличными локациями</t>
  </si>
  <si>
    <t>Платные услуги за образовательный контент (субсидия)</t>
  </si>
  <si>
    <t>Цена продажи  (1 тыс. руб - доступ + 0,5 тыс.руб. показ фильма))</t>
  </si>
  <si>
    <t>Мероприятия с селебрити %</t>
  </si>
  <si>
    <t xml:space="preserve">Платные услуги хоровой школы </t>
  </si>
  <si>
    <t>Платные услуги дворца креатива</t>
  </si>
  <si>
    <t>Реклама</t>
  </si>
  <si>
    <t>Операционные расходы</t>
  </si>
  <si>
    <t>Переменные расходы</t>
  </si>
  <si>
    <t>Создание MVP (макет, визуализации к ПМЭФ)</t>
  </si>
  <si>
    <t>Ввод в эксплуатацию объекта, его оснащение, благоустройство прилегающей территории</t>
  </si>
  <si>
    <t xml:space="preserve">Команда </t>
  </si>
  <si>
    <t>Командировочные расходы команды</t>
  </si>
  <si>
    <t>Депонирование авторских прав</t>
  </si>
  <si>
    <t>Селебрети-менеджер (10% от доходов доплата)</t>
  </si>
  <si>
    <t>Постоянные расходы</t>
  </si>
  <si>
    <t>Оплата работ, услуг сторонних организаций</t>
  </si>
  <si>
    <t>Осуществление капитального строительства объекта и оснащения</t>
  </si>
  <si>
    <t>Коммунальные, эксплуатационные платежи</t>
  </si>
  <si>
    <t>Приобретение основных средств и материальных запасов</t>
  </si>
  <si>
    <t>Сертификаты, лицензии и др</t>
  </si>
  <si>
    <t>Прочие неучтенные расходы</t>
  </si>
  <si>
    <t>Услуги маркетинга и продвижения</t>
  </si>
  <si>
    <t xml:space="preserve">Бюджет на influence-маркетинг </t>
  </si>
  <si>
    <t>Бюджет на контекстную рекламу</t>
  </si>
  <si>
    <t>Маркетинговая стратегия (мультфильм)</t>
  </si>
  <si>
    <t>SEO-продвижение</t>
  </si>
  <si>
    <t>Команда проекта на окладной части</t>
  </si>
  <si>
    <t>Руководитель проекта</t>
  </si>
  <si>
    <t>Архитектор</t>
  </si>
  <si>
    <t>Маркетолог</t>
  </si>
  <si>
    <t>Менеджер проекта</t>
  </si>
  <si>
    <t>Менеджер по продажам</t>
  </si>
  <si>
    <t>Налоги с заработной платы - 30+2%</t>
  </si>
  <si>
    <t>Прибыль до НО</t>
  </si>
  <si>
    <t xml:space="preserve">Налог УСН 6% </t>
  </si>
  <si>
    <t>Чистая прибыль</t>
  </si>
  <si>
    <t>Норма чистой прибыли</t>
  </si>
  <si>
    <t>Инвестиции</t>
  </si>
  <si>
    <t>Денежный поток от финансовой деятельности</t>
  </si>
  <si>
    <t>Грантовые средства (единовременно)</t>
  </si>
  <si>
    <t>Собственные вложения команды</t>
  </si>
  <si>
    <t>Остаток денежных средств на начало периода, тыс. руб.</t>
  </si>
  <si>
    <t>Оборот за период, тыс. руб.</t>
  </si>
  <si>
    <t>Остаток денежных средств на конец периода, тыс. руб.</t>
  </si>
  <si>
    <t>ЭТАПЫ</t>
  </si>
  <si>
    <t>Итоги</t>
  </si>
  <si>
    <t>ИТОГО</t>
  </si>
  <si>
    <t>ПЕРИОД</t>
  </si>
  <si>
    <t>-</t>
  </si>
  <si>
    <t>Денежный поток</t>
  </si>
  <si>
    <t>DCF</t>
  </si>
  <si>
    <t>ADCF</t>
  </si>
  <si>
    <t>r</t>
  </si>
  <si>
    <t>Безрисковая ставка</t>
  </si>
  <si>
    <t>Бета по рынку</t>
  </si>
  <si>
    <t>Среднерыночный доход</t>
  </si>
  <si>
    <t>NPV (сумма DCF)</t>
  </si>
  <si>
    <t>NPV (после дисконтированного итога с нарастающим доходом)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</si>
  <si>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</si>
  <si>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</si>
  <si>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</si>
  <si>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</si>
  <si>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</si>
  <si>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</si>
  <si>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</si>
  <si>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</si>
  <si>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</si>
  <si>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</si>
  <si>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</si>
  <si>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</si>
  <si>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Выручка</t>
  </si>
  <si>
    <t>Постоянные раскоды</t>
  </si>
  <si>
    <t>Прибыль</t>
  </si>
  <si>
    <t>NPV (итог дисконтированного дохода с нарастающим итогом)</t>
  </si>
  <si>
    <t>PP</t>
  </si>
  <si>
    <t>PI</t>
  </si>
  <si>
    <t>Оплата труда  (АУП 30 чел.)</t>
  </si>
  <si>
    <t>Оплата труда  (170 чел.)</t>
  </si>
  <si>
    <t>Разработка цифровой платформы</t>
  </si>
  <si>
    <t>Дополнительные расходы по обслуживанию организации (НКО Агентство креативного развития: бухгалтерия-аутсорс, юридические услуги, закупки и т.д.)</t>
  </si>
  <si>
    <t>Операционные расходы (деятельность центра)</t>
  </si>
  <si>
    <t>Амортизация</t>
  </si>
  <si>
    <t>Список крупных городов (от 250 тыс. до 500 тыс. жителей)</t>
  </si>
  <si>
    <t>№</t>
  </si>
  <si>
    <t>Город</t>
  </si>
  <si>
    <t>Субъект РФ</t>
  </si>
  <si>
    <t>Население</t>
  </si>
  <si>
    <t>перепись</t>
  </si>
  <si>
    <t>2021[29]</t>
  </si>
  <si>
    <t>Чебоксары</t>
  </si>
  <si>
    <t>Чувашия</t>
  </si>
  <si>
    <t>Липецк</t>
  </si>
  <si>
    <t>Липецкая область</t>
  </si>
  <si>
    <t>Калининград</t>
  </si>
  <si>
    <t>Калининградская область</t>
  </si>
  <si>
    <t>Астрахань</t>
  </si>
  <si>
    <t>Астраханская область</t>
  </si>
  <si>
    <t>Тула</t>
  </si>
  <si>
    <t>Тульская область</t>
  </si>
  <si>
    <t>Киров</t>
  </si>
  <si>
    <t>Кировская область</t>
  </si>
  <si>
    <t>Сочи</t>
  </si>
  <si>
    <t>Краснодарский край</t>
  </si>
  <si>
    <t>Курск</t>
  </si>
  <si>
    <t>Курская область</t>
  </si>
  <si>
    <t>Улан-Удэ</t>
  </si>
  <si>
    <t>Бурятия</t>
  </si>
  <si>
    <t>Тверь</t>
  </si>
  <si>
    <t>Тверская область</t>
  </si>
  <si>
    <t>Магнитогорск</t>
  </si>
  <si>
    <t>Челябинская область</t>
  </si>
  <si>
    <t>Сургут</t>
  </si>
  <si>
    <t>Ханты-Мансийский АО</t>
  </si>
  <si>
    <t>Брянск</t>
  </si>
  <si>
    <t>Брянская область</t>
  </si>
  <si>
    <t>Иваново</t>
  </si>
  <si>
    <t>Ивановская область</t>
  </si>
  <si>
    <t>Якутск</t>
  </si>
  <si>
    <t>Якутия</t>
  </si>
  <si>
    <t>Владимир</t>
  </si>
  <si>
    <t>Владимирская область</t>
  </si>
  <si>
    <t>Симферополь</t>
  </si>
  <si>
    <t>Крым</t>
  </si>
  <si>
    <t>Белгород</t>
  </si>
  <si>
    <t>Белгородская область</t>
  </si>
  <si>
    <t>Нижний Тагил</t>
  </si>
  <si>
    <t>Свердловская область</t>
  </si>
  <si>
    <t>Калуга</t>
  </si>
  <si>
    <t>Калужская область</t>
  </si>
  <si>
    <t>Чита</t>
  </si>
  <si>
    <t>Забайкальский край</t>
  </si>
  <si>
    <t>Грозный</t>
  </si>
  <si>
    <t>Чечня</t>
  </si>
  <si>
    <t>Волжский</t>
  </si>
  <si>
    <t>Волгоградская область</t>
  </si>
  <si>
    <t>Смоленск</t>
  </si>
  <si>
    <t>Смоленская область</t>
  </si>
  <si>
    <t>Подольск</t>
  </si>
  <si>
    <t>Московская область</t>
  </si>
  <si>
    <t>Саранск</t>
  </si>
  <si>
    <t>Мордовия</t>
  </si>
  <si>
    <t>Вологда</t>
  </si>
  <si>
    <t>Вологодская область</t>
  </si>
  <si>
    <t>Курган</t>
  </si>
  <si>
    <t>Курганская область</t>
  </si>
  <si>
    <t>Череповец</t>
  </si>
  <si>
    <t>Орёл</t>
  </si>
  <si>
    <t>Орловская область</t>
  </si>
  <si>
    <t>Архангельск</t>
  </si>
  <si>
    <t>Архангельская область</t>
  </si>
  <si>
    <t>Владикавказ</t>
  </si>
  <si>
    <t>Северная Осетия</t>
  </si>
  <si>
    <t>Нижневартовск</t>
  </si>
  <si>
    <t>Йошкар-Ола</t>
  </si>
  <si>
    <t>Марий Эл</t>
  </si>
  <si>
    <t>Стерлитамак</t>
  </si>
  <si>
    <t>Башкортостан</t>
  </si>
  <si>
    <t>Мурманск</t>
  </si>
  <si>
    <t>Мурманская область</t>
  </si>
  <si>
    <t>Кострома</t>
  </si>
  <si>
    <t>Костромская область</t>
  </si>
  <si>
    <t>Новороссийск</t>
  </si>
  <si>
    <t>Тамбов</t>
  </si>
  <si>
    <t>Тамбовская область</t>
  </si>
  <si>
    <t>Химки</t>
  </si>
  <si>
    <t>Мытищи</t>
  </si>
  <si>
    <t>Нальчик</t>
  </si>
  <si>
    <t>Кабардино-Балкария</t>
  </si>
  <si>
    <t>Таганрог</t>
  </si>
  <si>
    <t>Ростовская область</t>
  </si>
  <si>
    <t>Нижнекамск</t>
  </si>
  <si>
    <t>Татарстан</t>
  </si>
  <si>
    <t>Благовещенск</t>
  </si>
  <si>
    <t>Амурская область</t>
  </si>
  <si>
    <t>Комсомольск-на-Амуре</t>
  </si>
  <si>
    <t>Хабаровский край</t>
  </si>
  <si>
    <t>Петрозаводск</t>
  </si>
  <si>
    <t>Карелия</t>
  </si>
  <si>
    <t>Королёв</t>
  </si>
  <si>
    <t>Шахты</t>
  </si>
  <si>
    <t>Энгельс</t>
  </si>
  <si>
    <t>Саратовская область</t>
  </si>
  <si>
    <t>Великий Новгород</t>
  </si>
  <si>
    <t>Новгородская область</t>
  </si>
  <si>
    <t>Люберцы</t>
  </si>
  <si>
    <t>Братск</t>
  </si>
  <si>
    <t>Иркутская область</t>
  </si>
  <si>
    <t>Старый Оскол</t>
  </si>
  <si>
    <t>Ангарск</t>
  </si>
  <si>
    <t>Сыктывкар</t>
  </si>
  <si>
    <t>Коми</t>
  </si>
  <si>
    <t>Дзержинск</t>
  </si>
  <si>
    <t>Нижегородская область</t>
  </si>
  <si>
    <t>Псков</t>
  </si>
  <si>
    <t>Псковская область</t>
  </si>
  <si>
    <t>Орск</t>
  </si>
  <si>
    <t>Оренбургская область</t>
  </si>
  <si>
    <t>Красногорск</t>
  </si>
  <si>
    <t>Армавир</t>
  </si>
  <si>
    <t>Абакан</t>
  </si>
  <si>
    <t>Хакасия</t>
  </si>
  <si>
    <t>Балаково</t>
  </si>
  <si>
    <t>Бийск</t>
  </si>
  <si>
    <t>Алтайский край</t>
  </si>
  <si>
    <t>Южно-Сахалинск</t>
  </si>
  <si>
    <t>Сахалинская область</t>
  </si>
  <si>
    <t>Одинцово</t>
  </si>
  <si>
    <t>Уссурийск</t>
  </si>
  <si>
    <t>Приморский край</t>
  </si>
  <si>
    <t>Прокопьевск</t>
  </si>
  <si>
    <t>Кемеровская область</t>
  </si>
  <si>
    <t>Рыбинск</t>
  </si>
  <si>
    <t>Ярославская область</t>
  </si>
  <si>
    <t>Норильск</t>
  </si>
  <si>
    <t>Красноярский край</t>
  </si>
  <si>
    <t>Волгодонск</t>
  </si>
  <si>
    <t>Сызрань</t>
  </si>
  <si>
    <t>Самарская область</t>
  </si>
  <si>
    <t>Петропавловск-Камчатский</t>
  </si>
  <si>
    <t>Камчатский край</t>
  </si>
  <si>
    <t>Каменск-Уральский</t>
  </si>
  <si>
    <t>Новочеркасск</t>
  </si>
  <si>
    <t>Альметьевск</t>
  </si>
  <si>
    <t>Златоуст</t>
  </si>
  <si>
    <t>Северодвинск</t>
  </si>
  <si>
    <t>Хасавюрт</t>
  </si>
  <si>
    <t>Дагестан</t>
  </si>
  <si>
    <t>Керчь</t>
  </si>
  <si>
    <t>Домодедово</t>
  </si>
  <si>
    <t>Салават</t>
  </si>
  <si>
    <t>Миасс</t>
  </si>
  <si>
    <t>Копейск</t>
  </si>
  <si>
    <t>Пятигорск</t>
  </si>
  <si>
    <t>Ставропольский край</t>
  </si>
  <si>
    <t>Электросталь</t>
  </si>
  <si>
    <t>Майкоп</t>
  </si>
  <si>
    <t>Адыгея</t>
  </si>
  <si>
    <t>Находка</t>
  </si>
  <si>
    <t>Березники</t>
  </si>
  <si>
    <t>Пермский край</t>
  </si>
  <si>
    <t>Коломна</t>
  </si>
  <si>
    <t>Щёлково</t>
  </si>
  <si>
    <t>Серпухов</t>
  </si>
  <si>
    <t>Ковров</t>
  </si>
  <si>
    <t>Нефтекамск</t>
  </si>
  <si>
    <t>Кисловодск</t>
  </si>
  <si>
    <t>Батайск</t>
  </si>
  <si>
    <t>Рубцовск</t>
  </si>
  <si>
    <t>Обнинск</t>
  </si>
  <si>
    <t>Кызыл</t>
  </si>
  <si>
    <t>Тыва</t>
  </si>
  <si>
    <t>Дербент</t>
  </si>
  <si>
    <t>Нефтеюганск</t>
  </si>
  <si>
    <t>Назрань</t>
  </si>
  <si>
    <t>Ингушетия</t>
  </si>
  <si>
    <t>Каспийск</t>
  </si>
  <si>
    <t>Долгопрудный</t>
  </si>
  <si>
    <t>Новочебоксарск</t>
  </si>
  <si>
    <t>Новомосковск</t>
  </si>
  <si>
    <t>Ессентуки</t>
  </si>
  <si>
    <t>Невинномысск</t>
  </si>
  <si>
    <t>Октябрьский</t>
  </si>
  <si>
    <t>Раменское</t>
  </si>
  <si>
    <t>Первоуральск</t>
  </si>
  <si>
    <t>Михайловск</t>
  </si>
  <si>
    <t>Реутов</t>
  </si>
  <si>
    <t>Черкесск</t>
  </si>
  <si>
    <t>Карачаево-Черкесия</t>
  </si>
  <si>
    <t>Жуковский</t>
  </si>
  <si>
    <t>Димитровград</t>
  </si>
  <si>
    <t>Ульяновская область</t>
  </si>
  <si>
    <t>Пушкино</t>
  </si>
  <si>
    <t>Артём</t>
  </si>
  <si>
    <t>Камышин</t>
  </si>
  <si>
    <t>Евпатория</t>
  </si>
  <si>
    <t>Муром</t>
  </si>
  <si>
    <t>Ханты-Мансийск</t>
  </si>
  <si>
    <t>Новый Уренгой</t>
  </si>
  <si>
    <t>Ямало-Ненецкий АО</t>
  </si>
  <si>
    <t>Северск</t>
  </si>
  <si>
    <t>Томская область</t>
  </si>
  <si>
    <t>Орехово-Зуево</t>
  </si>
  <si>
    <t>Арзамас</t>
  </si>
  <si>
    <t>Ногинск</t>
  </si>
  <si>
    <t>Новошахтинск</t>
  </si>
  <si>
    <t>Бердск</t>
  </si>
  <si>
    <t>Новосибирская область</t>
  </si>
  <si>
    <t>Элиста</t>
  </si>
  <si>
    <t>Калмыкия</t>
  </si>
  <si>
    <t>Сергиев Посад</t>
  </si>
  <si>
    <t>Видное</t>
  </si>
  <si>
    <t>Ачинск</t>
  </si>
  <si>
    <t>Тобольск</t>
  </si>
  <si>
    <t>Тюменская область</t>
  </si>
  <si>
    <t>Ноябрьск</t>
  </si>
  <si>
    <t>Список больших городов (от 100 тыс. до 250 тыс. жителей)</t>
  </si>
  <si>
    <t>Москва</t>
  </si>
  <si>
    <t>Санкт-Петербург</t>
  </si>
  <si>
    <t>Новосибирск</t>
  </si>
  <si>
    <t>Екатеринбург</t>
  </si>
  <si>
    <t>Казань</t>
  </si>
  <si>
    <t>Нижний Новгород</t>
  </si>
  <si>
    <t>Челябинск</t>
  </si>
  <si>
    <t>Красноярск</t>
  </si>
  <si>
    <t>Самара</t>
  </si>
  <si>
    <t>Уфа</t>
  </si>
  <si>
    <t>Ростов-на-Дону</t>
  </si>
  <si>
    <t>Омск</t>
  </si>
  <si>
    <t>Омская область</t>
  </si>
  <si>
    <t>Краснодар</t>
  </si>
  <si>
    <t>Воронеж</t>
  </si>
  <si>
    <t>Воронежская область</t>
  </si>
  <si>
    <t>Пермь</t>
  </si>
  <si>
    <t>Волгоград</t>
  </si>
  <si>
    <t>Список крупных городов (от 500 тыс. до 1 млн жителей)</t>
  </si>
  <si>
    <t>Саратов</t>
  </si>
  <si>
    <t>Тюмень</t>
  </si>
  <si>
    <t>Тольятти</t>
  </si>
  <si>
    <t>Барнаул</t>
  </si>
  <si>
    <t>Ижевск</t>
  </si>
  <si>
    <t>Удмуртия</t>
  </si>
  <si>
    <t>Махачкала</t>
  </si>
  <si>
    <t>Хабаровск</t>
  </si>
  <si>
    <t>Ульяновск</t>
  </si>
  <si>
    <t>Иркутск</t>
  </si>
  <si>
    <t>Владивосток</t>
  </si>
  <si>
    <t>Ярославль</t>
  </si>
  <si>
    <t>Кемерово</t>
  </si>
  <si>
    <t>Томск</t>
  </si>
  <si>
    <t>Набережные Челны</t>
  </si>
  <si>
    <t>Севастополь</t>
  </si>
  <si>
    <t>Ставрополь</t>
  </si>
  <si>
    <t>Оренбург</t>
  </si>
  <si>
    <t>Новокузнецк</t>
  </si>
  <si>
    <t>Рязань</t>
  </si>
  <si>
    <t>Рязанская область</t>
  </si>
  <si>
    <t>Балашиха</t>
  </si>
  <si>
    <t>Пенза</t>
  </si>
  <si>
    <t>Пензенская область</t>
  </si>
  <si>
    <t>Список крупнейших городов (свыше 1 млн жителей)</t>
  </si>
  <si>
    <t>ПП</t>
  </si>
  <si>
    <t>ФП1</t>
  </si>
  <si>
    <t>ФП2</t>
  </si>
  <si>
    <t>РСС</t>
  </si>
  <si>
    <t>ФП-2 (2036-2045 гг.)</t>
  </si>
  <si>
    <t>ФП-1 (2032-2035 гг.)/ РСС (2036-2041 гг.)</t>
  </si>
  <si>
    <t>ИНВЕСТИЦИИ</t>
  </si>
  <si>
    <t>ВОЗВРАТ ИНВЕСТИЦИЙ</t>
  </si>
  <si>
    <r>
      <t xml:space="preserve">СТАВКА </t>
    </r>
    <r>
      <rPr>
        <b/>
        <sz val="16"/>
        <color rgb="FF000000"/>
        <rFont val="Times"/>
        <charset val="204"/>
      </rPr>
      <t>r</t>
    </r>
  </si>
  <si>
    <t>ПРИРОСТ СТОИМОСТИ ИНВЕСТИЦИЙ</t>
  </si>
  <si>
    <t>СТОИМОСТЬ ИНВЕСТИЦИЙ С УЧЕТОМ ПОСТУПЛЕНИЙ/ ВОЗВРАТА</t>
  </si>
  <si>
    <t xml:space="preserve"> </t>
  </si>
  <si>
    <r>
      <t xml:space="preserve">СТОИМОСТЬ ИНВЕСТИЦИЙ С УЧЕТОМ СТАВКИ </t>
    </r>
    <r>
      <rPr>
        <b/>
        <sz val="14"/>
        <color rgb="FF000000"/>
        <rFont val="Arial"/>
        <family val="2"/>
        <charset val="204"/>
        <scheme val="minor"/>
      </rPr>
      <t>r</t>
    </r>
  </si>
  <si>
    <t>городов</t>
  </si>
  <si>
    <t>жителей</t>
  </si>
  <si>
    <t>ФП-1 (7 городов - 1,5 млрд руб.) 10,5 млрд</t>
  </si>
  <si>
    <t>I СОЗДАНИЕ</t>
  </si>
  <si>
    <t>II ЗАПУСК ПИЛОТ</t>
  </si>
  <si>
    <t>ФП-2 (29 городов - от 500 тыс. чел. - 550 тыс. руб.)/                    РСС (11 городов - от 400 тыс. чел.)</t>
  </si>
  <si>
    <t>ФП-2 (29 городов - от 500 тыс. чел. - 550 тыс. руб.)/                       РСС (11 городов - от 400 тыс. чел.)</t>
  </si>
  <si>
    <t>Реализация ФП-1 по масштабированию в 7 городах РФ (РСС - в 11 городах с населением от 400 тыс чел.)</t>
  </si>
  <si>
    <t>Внедрение ФП-2 по масштабированию в 29 крупных городах РФ с населением от  500 тыс чел.</t>
  </si>
  <si>
    <t>Реализация ФП-1 по масштабированию в 7 городах РФ (РСС- в 11 городах с населением от 400 тыс чел.)</t>
  </si>
  <si>
    <t>ФП 1, 2</t>
  </si>
  <si>
    <t>ФП 2</t>
  </si>
  <si>
    <t>ФП 1</t>
  </si>
  <si>
    <t>потенциал масштаьбирования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</si>
</sst>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d\.m"/>
    <numFmt numFmtId="166" formatCode="0.0%"/>
    <numFmt numFmtId="167" formatCode="mmm\ d"/>
    <numFmt numFmtId="168" formatCode="_-* #,##0.00_-;\-* #,##0.00_-;_-* \-??_-;_-@"/>
  </numFmts>
  <fonts count="40" x14ac:knownFonts="1">
    <font>
      <sz val="11"/>
      <color rgb="FF000000"/>
      <name val="Calibri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imes"/>
    </font>
    <font>
      <i/>
      <sz val="10"/>
      <color rgb="FF000000"/>
      <name val="Times"/>
    </font>
    <font>
      <sz val="10"/>
      <color rgb="FF000000"/>
      <name val="Times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FFFF"/>
      <name val="Times New Roman"/>
      <family val="1"/>
      <charset val="204"/>
    </font>
    <font>
      <b/>
      <sz val="8"/>
      <color rgb="FF202122"/>
      <name val="Arial"/>
      <family val="2"/>
      <charset val="204"/>
    </font>
    <font>
      <sz val="8"/>
      <color rgb="FF202122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  <scheme val="minor"/>
    </font>
    <font>
      <b/>
      <sz val="11"/>
      <color rgb="FF000000"/>
      <name val="Arial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Arial"/>
      <family val="2"/>
      <charset val="204"/>
      <scheme val="minor"/>
    </font>
    <font>
      <b/>
      <sz val="14"/>
      <color rgb="FF000000"/>
      <name val="Calibri"/>
      <family val="2"/>
      <charset val="204"/>
    </font>
    <font>
      <b/>
      <sz val="14"/>
      <color rgb="FF000000"/>
      <name val="Arial"/>
      <family val="2"/>
      <charset val="204"/>
      <scheme val="minor"/>
    </font>
    <font>
      <b/>
      <sz val="9"/>
      <color rgb="FF202122"/>
      <name val="Arial"/>
      <family val="2"/>
      <charset val="204"/>
    </font>
    <font>
      <b/>
      <u/>
      <sz val="9"/>
      <color theme="10"/>
      <name val="Calibri"/>
      <family val="2"/>
      <charset val="204"/>
    </font>
    <font>
      <b/>
      <sz val="9"/>
      <color rgb="FF000000"/>
      <name val="Arial"/>
      <family val="2"/>
      <charset val="204"/>
      <scheme val="minor"/>
    </font>
    <font>
      <b/>
      <sz val="9"/>
      <color rgb="FF000000"/>
      <name val="Calibri"/>
      <family val="2"/>
      <charset val="204"/>
    </font>
    <font>
      <sz val="8"/>
      <name val="Calibri"/>
      <family val="2"/>
      <charset val="204"/>
    </font>
    <font>
      <b/>
      <sz val="10"/>
      <color rgb="FF000000"/>
      <name val="Times"/>
      <charset val="204"/>
    </font>
    <font>
      <b/>
      <sz val="16"/>
      <color rgb="FF000000"/>
      <name val="Times"/>
      <charset val="204"/>
    </font>
    <font>
      <b/>
      <sz val="8"/>
      <color rgb="FF000000"/>
      <name val="Arial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6100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rgb="FF93C47D"/>
      </patternFill>
    </fill>
    <fill>
      <patternFill patternType="solid">
        <fgColor rgb="FF38761D"/>
      </patternFill>
    </fill>
    <fill>
      <patternFill patternType="solid">
        <fgColor rgb="FFFFFFCC"/>
      </patternFill>
    </fill>
    <fill>
      <patternFill patternType="solid">
        <fgColor rgb="FFD9EAD3"/>
      </patternFill>
    </fill>
    <fill>
      <patternFill patternType="solid">
        <fgColor rgb="FFC6EFCE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7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36"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top" wrapText="1"/>
    </xf>
    <xf numFmtId="164" fontId="2" fillId="3" borderId="0" xfId="0" applyNumberFormat="1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164" fontId="6" fillId="4" borderId="0" xfId="0" applyNumberFormat="1" applyFont="1" applyFill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 wrapText="1"/>
    </xf>
    <xf numFmtId="164" fontId="6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164" fontId="8" fillId="0" borderId="0" xfId="0" applyNumberFormat="1" applyFont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/>
    </xf>
    <xf numFmtId="164" fontId="11" fillId="5" borderId="6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11" fillId="2" borderId="0" xfId="0" applyNumberFormat="1" applyFont="1" applyFill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/>
    </xf>
    <xf numFmtId="164" fontId="11" fillId="5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64" fontId="8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2" fillId="8" borderId="10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/>
    <xf numFmtId="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top"/>
    </xf>
    <xf numFmtId="0" fontId="13" fillId="0" borderId="0" xfId="0" applyFont="1"/>
    <xf numFmtId="167" fontId="2" fillId="2" borderId="1" xfId="0" applyNumberFormat="1" applyFont="1" applyFill="1" applyBorder="1"/>
    <xf numFmtId="0" fontId="2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168" fontId="2" fillId="9" borderId="1" xfId="0" applyNumberFormat="1" applyFont="1" applyFill="1" applyBorder="1" applyAlignment="1">
      <alignment wrapText="1"/>
    </xf>
    <xf numFmtId="168" fontId="3" fillId="2" borderId="1" xfId="0" applyNumberFormat="1" applyFont="1" applyFill="1" applyBorder="1" applyAlignment="1">
      <alignment horizontal="center"/>
    </xf>
    <xf numFmtId="9" fontId="2" fillId="9" borderId="1" xfId="0" applyNumberFormat="1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168" fontId="2" fillId="9" borderId="1" xfId="0" applyNumberFormat="1" applyFont="1" applyFill="1" applyBorder="1"/>
    <xf numFmtId="168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/>
    <xf numFmtId="0" fontId="2" fillId="0" borderId="1" xfId="0" applyFont="1" applyBorder="1"/>
    <xf numFmtId="168" fontId="3" fillId="2" borderId="1" xfId="0" applyNumberFormat="1" applyFont="1" applyFill="1" applyBorder="1" applyAlignment="1">
      <alignment horizontal="center" wrapText="1"/>
    </xf>
    <xf numFmtId="168" fontId="2" fillId="0" borderId="0" xfId="0" applyNumberFormat="1" applyFont="1"/>
    <xf numFmtId="9" fontId="13" fillId="0" borderId="0" xfId="0" applyNumberFormat="1" applyFont="1"/>
    <xf numFmtId="0" fontId="14" fillId="0" borderId="0" xfId="0" applyFont="1"/>
    <xf numFmtId="9" fontId="14" fillId="10" borderId="0" xfId="0" applyNumberFormat="1" applyFont="1" applyFill="1" applyAlignment="1">
      <alignment horizontal="right"/>
    </xf>
    <xf numFmtId="3" fontId="1" fillId="0" borderId="0" xfId="0" applyNumberFormat="1" applyFont="1"/>
    <xf numFmtId="3" fontId="8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7" fillId="0" borderId="0" xfId="1" applyAlignment="1">
      <alignment vertical="center" wrapText="1"/>
    </xf>
    <xf numFmtId="0" fontId="24" fillId="0" borderId="0" xfId="0" applyFont="1"/>
    <xf numFmtId="0" fontId="29" fillId="0" borderId="0" xfId="0" applyFont="1" applyAlignment="1">
      <alignment horizontal="center"/>
    </xf>
    <xf numFmtId="3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2" fillId="16" borderId="12" xfId="0" applyFont="1" applyFill="1" applyBorder="1"/>
    <xf numFmtId="164" fontId="32" fillId="2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1" fillId="0" borderId="12" xfId="0" applyNumberFormat="1" applyFont="1" applyBorder="1"/>
    <xf numFmtId="3" fontId="1" fillId="0" borderId="12" xfId="0" applyNumberFormat="1" applyFont="1" applyBorder="1"/>
    <xf numFmtId="0" fontId="1" fillId="0" borderId="12" xfId="0" applyFont="1" applyBorder="1"/>
    <xf numFmtId="4" fontId="1" fillId="0" borderId="12" xfId="0" applyNumberFormat="1" applyFont="1" applyBorder="1"/>
    <xf numFmtId="3" fontId="1" fillId="0" borderId="0" xfId="0" applyNumberFormat="1" applyFont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164" fontId="21" fillId="18" borderId="12" xfId="0" applyNumberFormat="1" applyFont="1" applyFill="1" applyBorder="1" applyAlignment="1">
      <alignment horizontal="center" vertical="center"/>
    </xf>
    <xf numFmtId="0" fontId="29" fillId="17" borderId="12" xfId="0" applyFont="1" applyFill="1" applyBorder="1"/>
    <xf numFmtId="3" fontId="29" fillId="18" borderId="12" xfId="0" applyNumberFormat="1" applyFont="1" applyFill="1" applyBorder="1"/>
    <xf numFmtId="3" fontId="29" fillId="19" borderId="12" xfId="0" applyNumberFormat="1" applyFont="1" applyFill="1" applyBorder="1"/>
    <xf numFmtId="0" fontId="4" fillId="2" borderId="12" xfId="0" applyFont="1" applyFill="1" applyBorder="1" applyAlignment="1">
      <alignment vertical="center"/>
    </xf>
    <xf numFmtId="0" fontId="22" fillId="18" borderId="12" xfId="0" applyFont="1" applyFill="1" applyBorder="1" applyAlignment="1">
      <alignment vertical="center"/>
    </xf>
    <xf numFmtId="0" fontId="34" fillId="17" borderId="12" xfId="0" applyFont="1" applyFill="1" applyBorder="1"/>
    <xf numFmtId="164" fontId="1" fillId="0" borderId="12" xfId="0" applyNumberFormat="1" applyFont="1" applyBorder="1" applyAlignment="1">
      <alignment horizontal="center" vertical="center"/>
    </xf>
    <xf numFmtId="164" fontId="35" fillId="8" borderId="1" xfId="0" applyNumberFormat="1" applyFont="1" applyFill="1" applyBorder="1" applyAlignment="1">
      <alignment horizontal="center" vertical="center"/>
    </xf>
    <xf numFmtId="3" fontId="1" fillId="19" borderId="0" xfId="0" applyNumberFormat="1" applyFont="1" applyFill="1" applyAlignment="1">
      <alignment horizontal="center" vertical="center"/>
    </xf>
    <xf numFmtId="0" fontId="17" fillId="14" borderId="15" xfId="1" applyFill="1" applyBorder="1" applyAlignment="1">
      <alignment vertical="center" wrapText="1"/>
    </xf>
    <xf numFmtId="3" fontId="30" fillId="14" borderId="15" xfId="0" applyNumberFormat="1" applyFont="1" applyFill="1" applyBorder="1" applyAlignment="1">
      <alignment horizontal="center" vertical="center" wrapText="1"/>
    </xf>
    <xf numFmtId="0" fontId="17" fillId="14" borderId="0" xfId="1" applyFill="1" applyBorder="1" applyAlignment="1">
      <alignment vertical="center" wrapText="1"/>
    </xf>
    <xf numFmtId="0" fontId="17" fillId="14" borderId="20" xfId="1" applyFill="1" applyBorder="1" applyAlignment="1">
      <alignment vertical="center" wrapText="1"/>
    </xf>
    <xf numFmtId="3" fontId="30" fillId="14" borderId="20" xfId="0" applyNumberFormat="1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5" xfId="1" applyFill="1" applyBorder="1" applyAlignment="1">
      <alignment vertical="center" wrapText="1"/>
    </xf>
    <xf numFmtId="3" fontId="30" fillId="20" borderId="15" xfId="0" applyNumberFormat="1" applyFont="1" applyFill="1" applyBorder="1" applyAlignment="1">
      <alignment horizontal="center" vertical="center" wrapText="1"/>
    </xf>
    <xf numFmtId="0" fontId="19" fillId="20" borderId="17" xfId="0" applyFont="1" applyFill="1" applyBorder="1" applyAlignment="1">
      <alignment horizontal="center" vertical="center" wrapText="1"/>
    </xf>
    <xf numFmtId="0" fontId="17" fillId="20" borderId="0" xfId="1" applyFill="1" applyBorder="1" applyAlignment="1">
      <alignment vertical="center" wrapText="1"/>
    </xf>
    <xf numFmtId="0" fontId="19" fillId="20" borderId="19" xfId="0" applyFont="1" applyFill="1" applyBorder="1" applyAlignment="1">
      <alignment horizontal="center" vertical="center" wrapText="1"/>
    </xf>
    <xf numFmtId="0" fontId="17" fillId="20" borderId="20" xfId="1" applyFill="1" applyBorder="1" applyAlignment="1">
      <alignment vertical="center" wrapText="1"/>
    </xf>
    <xf numFmtId="3" fontId="30" fillId="20" borderId="20" xfId="0" applyNumberFormat="1" applyFont="1" applyFill="1" applyBorder="1" applyAlignment="1">
      <alignment horizontal="center" vertical="center" wrapText="1"/>
    </xf>
    <xf numFmtId="0" fontId="17" fillId="15" borderId="15" xfId="1" applyFill="1" applyBorder="1" applyAlignment="1">
      <alignment vertical="center" wrapText="1"/>
    </xf>
    <xf numFmtId="3" fontId="30" fillId="15" borderId="1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1" applyFont="1" applyFill="1" applyAlignment="1">
      <alignment horizontal="center" vertical="center" wrapText="1"/>
    </xf>
    <xf numFmtId="0" fontId="16" fillId="20" borderId="15" xfId="0" applyFont="1" applyFill="1" applyBorder="1" applyAlignment="1">
      <alignment horizontal="center" vertical="center" wrapText="1"/>
    </xf>
    <xf numFmtId="3" fontId="27" fillId="20" borderId="16" xfId="0" applyNumberFormat="1" applyFont="1" applyFill="1" applyBorder="1" applyAlignment="1">
      <alignment horizontal="center" vertical="center" wrapText="1"/>
    </xf>
    <xf numFmtId="3" fontId="27" fillId="20" borderId="18" xfId="0" applyNumberFormat="1" applyFont="1" applyFill="1" applyBorder="1" applyAlignment="1">
      <alignment horizontal="center" vertical="center" wrapText="1"/>
    </xf>
    <xf numFmtId="0" fontId="24" fillId="22" borderId="0" xfId="0" applyFont="1" applyFill="1"/>
    <xf numFmtId="0" fontId="1" fillId="23" borderId="16" xfId="0" applyFont="1" applyFill="1" applyBorder="1"/>
    <xf numFmtId="0" fontId="1" fillId="23" borderId="18" xfId="0" applyFont="1" applyFill="1" applyBorder="1"/>
    <xf numFmtId="0" fontId="1" fillId="23" borderId="13" xfId="0" applyFont="1" applyFill="1" applyBorder="1"/>
    <xf numFmtId="0" fontId="1" fillId="22" borderId="13" xfId="0" applyFont="1" applyFill="1" applyBorder="1"/>
    <xf numFmtId="0" fontId="24" fillId="21" borderId="13" xfId="0" applyFont="1" applyFill="1" applyBorder="1" applyAlignment="1">
      <alignment horizontal="center" vertical="center"/>
    </xf>
    <xf numFmtId="0" fontId="1" fillId="23" borderId="21" xfId="0" applyFont="1" applyFill="1" applyBorder="1"/>
    <xf numFmtId="0" fontId="24" fillId="0" borderId="0" xfId="0" applyFont="1" applyAlignment="1">
      <alignment horizontal="center" vertical="center"/>
    </xf>
    <xf numFmtId="0" fontId="36" fillId="14" borderId="19" xfId="0" applyFont="1" applyFill="1" applyBorder="1" applyAlignment="1">
      <alignment horizontal="center" vertical="center" wrapText="1"/>
    </xf>
    <xf numFmtId="0" fontId="1" fillId="22" borderId="15" xfId="0" applyFont="1" applyFill="1" applyBorder="1"/>
    <xf numFmtId="3" fontId="1" fillId="14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4" fillId="0" borderId="14" xfId="0" applyFont="1" applyBorder="1"/>
    <xf numFmtId="0" fontId="24" fillId="0" borderId="15" xfId="0" applyFont="1" applyBorder="1" applyAlignment="1">
      <alignment horizontal="center"/>
    </xf>
    <xf numFmtId="0" fontId="24" fillId="0" borderId="16" xfId="0" applyFont="1" applyBorder="1"/>
    <xf numFmtId="0" fontId="24" fillId="0" borderId="19" xfId="0" applyFont="1" applyBorder="1"/>
    <xf numFmtId="3" fontId="24" fillId="0" borderId="20" xfId="0" applyNumberFormat="1" applyFont="1" applyBorder="1" applyAlignment="1">
      <alignment horizontal="center"/>
    </xf>
    <xf numFmtId="0" fontId="24" fillId="0" borderId="21" xfId="0" applyFont="1" applyBorder="1"/>
    <xf numFmtId="164" fontId="2" fillId="4" borderId="10" xfId="0" applyNumberFormat="1" applyFont="1" applyFill="1" applyBorder="1" applyAlignment="1">
      <alignment horizontal="center" vertical="center"/>
    </xf>
    <xf numFmtId="164" fontId="6" fillId="13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17" fillId="0" borderId="0" xfId="1" applyFill="1" applyBorder="1" applyAlignment="1">
      <alignment vertical="center" wrapText="1"/>
    </xf>
    <xf numFmtId="0" fontId="1" fillId="0" borderId="0" xfId="0" applyFont="1" applyFill="1" applyBorder="1"/>
    <xf numFmtId="0" fontId="19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0" fontId="16" fillId="20" borderId="0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3" fontId="27" fillId="20" borderId="21" xfId="0" applyNumberFormat="1" applyFont="1" applyFill="1" applyBorder="1" applyAlignment="1">
      <alignment horizontal="center" vertical="center" wrapText="1"/>
    </xf>
    <xf numFmtId="0" fontId="1" fillId="22" borderId="0" xfId="0" applyFont="1" applyFill="1" applyBorder="1"/>
    <xf numFmtId="0" fontId="1" fillId="22" borderId="20" xfId="0" applyFont="1" applyFill="1" applyBorder="1"/>
    <xf numFmtId="3" fontId="30" fillId="20" borderId="0" xfId="0" applyNumberFormat="1" applyFont="1" applyFill="1" applyBorder="1" applyAlignment="1">
      <alignment horizontal="center" vertical="center" wrapText="1"/>
    </xf>
    <xf numFmtId="0" fontId="17" fillId="16" borderId="0" xfId="1" applyFill="1" applyBorder="1" applyAlignment="1">
      <alignment vertical="center" wrapText="1"/>
    </xf>
    <xf numFmtId="3" fontId="27" fillId="16" borderId="0" xfId="0" applyNumberFormat="1" applyFont="1" applyFill="1" applyBorder="1" applyAlignment="1">
      <alignment horizontal="center" vertical="center" wrapText="1"/>
    </xf>
    <xf numFmtId="3" fontId="30" fillId="16" borderId="0" xfId="0" applyNumberFormat="1" applyFont="1" applyFill="1" applyBorder="1" applyAlignment="1">
      <alignment horizontal="center" vertical="center" wrapText="1"/>
    </xf>
    <xf numFmtId="0" fontId="1" fillId="24" borderId="13" xfId="0" applyFont="1" applyFill="1" applyBorder="1"/>
    <xf numFmtId="0" fontId="21" fillId="24" borderId="21" xfId="0" applyFont="1" applyFill="1" applyBorder="1"/>
    <xf numFmtId="0" fontId="18" fillId="15" borderId="14" xfId="0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0" fontId="21" fillId="24" borderId="16" xfId="0" applyFont="1" applyFill="1" applyBorder="1"/>
    <xf numFmtId="3" fontId="30" fillId="14" borderId="0" xfId="0" applyNumberFormat="1" applyFont="1" applyFill="1" applyBorder="1" applyAlignment="1">
      <alignment horizontal="center" vertical="center" wrapText="1"/>
    </xf>
    <xf numFmtId="0" fontId="21" fillId="24" borderId="18" xfId="0" applyFont="1" applyFill="1" applyBorder="1"/>
    <xf numFmtId="0" fontId="24" fillId="21" borderId="16" xfId="0" applyFont="1" applyFill="1" applyBorder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3" fontId="24" fillId="0" borderId="0" xfId="0" applyNumberFormat="1" applyFont="1"/>
    <xf numFmtId="0" fontId="24" fillId="2" borderId="0" xfId="0" applyFont="1" applyFill="1" applyBorder="1" applyAlignment="1">
      <alignment horizontal="center" vertical="center"/>
    </xf>
    <xf numFmtId="1" fontId="39" fillId="7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3" fontId="1" fillId="1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left"/>
    </xf>
    <xf numFmtId="0" fontId="1" fillId="19" borderId="0" xfId="0" applyFont="1" applyFill="1" applyAlignment="1">
      <alignment vertical="center"/>
    </xf>
    <xf numFmtId="0" fontId="1" fillId="1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8" fillId="6" borderId="9" xfId="0" applyNumberFormat="1" applyFont="1" applyFill="1" applyBorder="1" applyAlignment="1">
      <alignment horizontal="center" vertical="center" wrapText="1"/>
    </xf>
    <xf numFmtId="0" fontId="22" fillId="12" borderId="9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2" borderId="0" xfId="0" applyFont="1" applyFill="1" applyAlignment="1">
      <alignment horizontal="center" vertical="center"/>
    </xf>
    <xf numFmtId="0" fontId="23" fillId="22" borderId="0" xfId="0" applyFont="1" applyFill="1" applyAlignment="1">
      <alignment horizontal="left" vertical="center"/>
    </xf>
    <xf numFmtId="0" fontId="24" fillId="22" borderId="0" xfId="0" applyFont="1" applyFill="1"/>
    <xf numFmtId="0" fontId="18" fillId="0" borderId="0" xfId="0" applyFont="1" applyAlignment="1">
      <alignment horizontal="center" vertical="center" wrapText="1"/>
    </xf>
    <xf numFmtId="0" fontId="24" fillId="13" borderId="0" xfId="0" applyFont="1" applyFill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5" fillId="14" borderId="0" xfId="0" applyFont="1" applyFill="1" applyAlignment="1">
      <alignment horizontal="center" vertical="center"/>
    </xf>
    <xf numFmtId="0" fontId="26" fillId="1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5" fillId="20" borderId="0" xfId="0" applyFont="1" applyFill="1" applyAlignment="1">
      <alignment horizontal="left" vertical="center"/>
    </xf>
    <xf numFmtId="0" fontId="26" fillId="20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ru.wikipedia.org/wiki/%D0%9E%D1%80%D1%81%D0%BA" TargetMode="External"/><Relationship Id="rId299" Type="http://schemas.openxmlformats.org/officeDocument/2006/relationships/hyperlink" Target="https://ru.wikipedia.org/wiki/%D0%92%D0%BE%D1%80%D0%BE%D0%BD%D0%B5%D0%B6%D1%81%D0%BA%D0%B0%D1%8F_%D0%BE%D0%B1%D0%BB%D0%B0%D1%81%D1%82%D1%8C" TargetMode="External"/><Relationship Id="rId303" Type="http://schemas.openxmlformats.org/officeDocument/2006/relationships/hyperlink" Target="https://ru.wikipedia.org/wiki/%D0%92%D0%BE%D0%BB%D0%B3%D0%BE%D0%B3%D1%80%D0%B0%D0%B4%D1%81%D0%BA%D0%B0%D1%8F_%D0%BE%D0%B1%D0%BB%D0%B0%D1%81%D1%82%D1%8C" TargetMode="External"/><Relationship Id="rId21" Type="http://schemas.openxmlformats.org/officeDocument/2006/relationships/hyperlink" Target="https://ru.wikipedia.org/wiki/%D0%A2%D0%B2%D0%B5%D1%80%D1%81%D0%BA%D0%B0%D1%8F_%D0%BE%D0%B1%D0%BB%D0%B0%D1%81%D1%82%D1%8C" TargetMode="External"/><Relationship Id="rId42" Type="http://schemas.openxmlformats.org/officeDocument/2006/relationships/hyperlink" Target="https://ru.wikipedia.org/wiki/%D0%A7%D0%B8%D1%82%D0%B0" TargetMode="External"/><Relationship Id="rId63" Type="http://schemas.openxmlformats.org/officeDocument/2006/relationships/hyperlink" Target="https://ru.wikipedia.org/wiki/%D0%90%D1%80%D1%85%D0%B0%D0%BD%D0%B3%D0%B5%D0%BB%D1%8C%D1%81%D0%BA%D0%B0%D1%8F_%D0%BE%D0%B1%D0%BB%D0%B0%D1%81%D1%82%D1%8C" TargetMode="External"/><Relationship Id="rId84" Type="http://schemas.openxmlformats.org/officeDocument/2006/relationships/hyperlink" Target="https://ru.wikipedia.org/wiki/%D0%9A%D0%B0%D0%B1%D0%B0%D1%80%D0%B4%D0%B8%D0%BD%D0%BE-%D0%91%D0%B0%D0%BB%D0%BA%D0%B0%D1%80%D0%B8%D1%8F" TargetMode="External"/><Relationship Id="rId138" Type="http://schemas.openxmlformats.org/officeDocument/2006/relationships/hyperlink" Target="https://ru.wikipedia.org/wiki/%D0%AF%D1%80%D0%BE%D1%81%D0%BB%D0%B0%D0%B2%D1%81%D0%BA%D0%B0%D1%8F_%D0%BE%D0%B1%D0%BB%D0%B0%D1%81%D1%82%D1%8C" TargetMode="External"/><Relationship Id="rId159" Type="http://schemas.openxmlformats.org/officeDocument/2006/relationships/hyperlink" Target="https://ru.wikipedia.org/wiki/%D0%9A%D0%B5%D1%80%D1%87%D1%8C" TargetMode="External"/><Relationship Id="rId324" Type="http://schemas.openxmlformats.org/officeDocument/2006/relationships/hyperlink" Target="https://ru.wikipedia.org/wiki/%D0%9F%D1%80%D0%B8%D0%BC%D0%BE%D1%80%D1%81%D0%BA%D0%B8%D0%B9_%D0%BA%D1%80%D0%B0%D0%B9" TargetMode="External"/><Relationship Id="rId345" Type="http://schemas.openxmlformats.org/officeDocument/2006/relationships/hyperlink" Target="https://ru.wikipedia.org/wiki/%D0%9F%D0%B5%D0%BD%D0%B7%D0%B0" TargetMode="External"/><Relationship Id="rId170" Type="http://schemas.openxmlformats.org/officeDocument/2006/relationships/hyperlink" Target="https://ru.wikipedia.org/wiki/%D0%A1%D1%82%D0%B0%D0%B2%D1%80%D0%BE%D0%BF%D0%BE%D0%BB%D1%8C%D1%81%D0%BA%D0%B8%D0%B9_%D0%BA%D1%80%D0%B0%D0%B9" TargetMode="External"/><Relationship Id="rId191" Type="http://schemas.openxmlformats.org/officeDocument/2006/relationships/hyperlink" Target="https://ru.wikipedia.org/wiki/%D0%91%D0%B0%D1%82%D0%B0%D0%B9%D1%81%D0%BA" TargetMode="External"/><Relationship Id="rId205" Type="http://schemas.openxmlformats.org/officeDocument/2006/relationships/hyperlink" Target="https://ru.wikipedia.org/wiki/%D0%9A%D0%B0%D1%81%D0%BF%D0%B8%D0%B9%D1%81%D0%BA" TargetMode="External"/><Relationship Id="rId226" Type="http://schemas.openxmlformats.org/officeDocument/2006/relationships/hyperlink" Target="https://ru.wikipedia.org/wiki/%D0%9C%D0%BE%D1%81%D0%BA%D0%BE%D0%B2%D1%81%D0%BA%D0%B0%D1%8F_%D0%BE%D0%B1%D0%BB%D0%B0%D1%81%D1%82%D1%8C" TargetMode="External"/><Relationship Id="rId247" Type="http://schemas.openxmlformats.org/officeDocument/2006/relationships/hyperlink" Target="https://ru.wikipedia.org/wiki/%D0%A1%D0%B5%D0%B2%D0%B5%D1%80%D1%81%D0%BA" TargetMode="External"/><Relationship Id="rId107" Type="http://schemas.openxmlformats.org/officeDocument/2006/relationships/hyperlink" Target="https://ru.wikipedia.org/wiki/%D0%A1%D1%82%D0%B0%D1%80%D1%8B%D0%B9_%D0%9E%D1%81%D0%BA%D0%BE%D0%BB" TargetMode="External"/><Relationship Id="rId268" Type="http://schemas.openxmlformats.org/officeDocument/2006/relationships/hyperlink" Target="https://ru.wikipedia.org/wiki/%D0%A2%D1%8E%D0%BC%D0%B5%D0%BD%D1%81%D0%BA%D0%B0%D1%8F_%D0%BE%D0%B1%D0%BB%D0%B0%D1%81%D1%82%D1%8C" TargetMode="External"/><Relationship Id="rId289" Type="http://schemas.openxmlformats.org/officeDocument/2006/relationships/hyperlink" Target="https://ru.wikipedia.org/wiki/%D0%A1%D0%B0%D0%BC%D0%B0%D1%80%D1%81%D0%BA%D0%B0%D1%8F_%D0%BE%D0%B1%D0%BB%D0%B0%D1%81%D1%82%D1%8C" TargetMode="External"/><Relationship Id="rId11" Type="http://schemas.openxmlformats.org/officeDocument/2006/relationships/hyperlink" Target="https://ru.wikipedia.org/wiki/%D0%A2%D1%83%D0%BB%D1%8C%D1%81%D0%BA%D0%B0%D1%8F_%D0%BE%D0%B1%D0%BB%D0%B0%D1%81%D1%82%D1%8C" TargetMode="External"/><Relationship Id="rId32" Type="http://schemas.openxmlformats.org/officeDocument/2006/relationships/hyperlink" Target="https://ru.wikipedia.org/wiki/%D0%92%D0%BB%D0%B0%D0%B4%D0%B8%D0%BC%D0%B8%D1%80_(%D0%B3%D0%BE%D1%80%D0%BE%D0%B4,_%D0%A0%D0%BE%D1%81%D1%81%D0%B8%D1%8F)" TargetMode="External"/><Relationship Id="rId53" Type="http://schemas.openxmlformats.org/officeDocument/2006/relationships/hyperlink" Target="https://ru.wikipedia.org/wiki/%D0%9C%D0%BE%D1%80%D0%B4%D0%BE%D0%B2%D0%B8%D1%8F" TargetMode="External"/><Relationship Id="rId74" Type="http://schemas.openxmlformats.org/officeDocument/2006/relationships/hyperlink" Target="https://ru.wikipedia.org/wiki/%D0%9A%D0%BE%D1%81%D1%82%D1%80%D0%BE%D0%BC%D0%B0" TargetMode="External"/><Relationship Id="rId128" Type="http://schemas.openxmlformats.org/officeDocument/2006/relationships/hyperlink" Target="https://ru.wikipedia.org/wiki/%D0%90%D0%BB%D1%82%D0%B0%D0%B9%D1%81%D0%BA%D0%B8%D0%B9_%D0%BA%D1%80%D0%B0%D0%B9" TargetMode="External"/><Relationship Id="rId149" Type="http://schemas.openxmlformats.org/officeDocument/2006/relationships/hyperlink" Target="https://ru.wikipedia.org/wiki/%D0%9D%D0%BE%D0%B2%D0%BE%D1%87%D0%B5%D1%80%D0%BA%D0%B0%D1%81%D1%81%D0%BA" TargetMode="External"/><Relationship Id="rId314" Type="http://schemas.openxmlformats.org/officeDocument/2006/relationships/hyperlink" Target="https://ru.wikipedia.org/wiki/%D0%A3%D0%B4%D0%BC%D1%83%D1%80%D1%82%D0%B8%D1%8F" TargetMode="External"/><Relationship Id="rId335" Type="http://schemas.openxmlformats.org/officeDocument/2006/relationships/hyperlink" Target="https://ru.wikipedia.org/wiki/%D0%A1%D1%82%D0%B0%D0%B2%D1%80%D0%BE%D0%BF%D0%BE%D0%BB%D1%8C" TargetMode="External"/><Relationship Id="rId5" Type="http://schemas.openxmlformats.org/officeDocument/2006/relationships/hyperlink" Target="https://ru.wikipedia.org/wiki/%D0%9B%D0%B8%D0%BF%D0%B5%D1%86%D0%BA%D0%B0%D1%8F_%D0%BE%D0%B1%D0%BB%D0%B0%D1%81%D1%82%D1%8C" TargetMode="External"/><Relationship Id="rId95" Type="http://schemas.openxmlformats.org/officeDocument/2006/relationships/hyperlink" Target="https://ru.wikipedia.org/wiki/%D0%9A%D0%BE%D1%80%D0%BE%D0%BB%D1%91%D0%B2_(%D0%B3%D0%BE%D1%80%D0%BE%D0%B4)" TargetMode="External"/><Relationship Id="rId160" Type="http://schemas.openxmlformats.org/officeDocument/2006/relationships/hyperlink" Target="https://ru.wikipedia.org/wiki/%D0%A0%D0%B5%D1%81%D0%BF%D1%83%D0%B1%D0%BB%D0%B8%D0%BA%D0%B0_%D0%9A%D1%80%D1%8B%D0%BC" TargetMode="External"/><Relationship Id="rId181" Type="http://schemas.openxmlformats.org/officeDocument/2006/relationships/hyperlink" Target="https://ru.wikipedia.org/wiki/%D0%A9%D1%91%D0%BB%D0%BA%D0%BE%D0%B2%D0%BE" TargetMode="External"/><Relationship Id="rId216" Type="http://schemas.openxmlformats.org/officeDocument/2006/relationships/hyperlink" Target="https://ru.wikipedia.org/wiki/%D0%A1%D1%82%D0%B0%D0%B2%D1%80%D0%BE%D0%BF%D0%BE%D0%BB%D1%8C%D1%81%D0%BA%D0%B8%D0%B9_%D0%BA%D1%80%D0%B0%D0%B9" TargetMode="External"/><Relationship Id="rId237" Type="http://schemas.openxmlformats.org/officeDocument/2006/relationships/hyperlink" Target="https://ru.wikipedia.org/wiki/%D0%9A%D0%B0%D0%BC%D1%8B%D1%88%D0%B8%D0%BD" TargetMode="External"/><Relationship Id="rId258" Type="http://schemas.openxmlformats.org/officeDocument/2006/relationships/hyperlink" Target="https://ru.wikipedia.org/wiki/%D0%9D%D0%BE%D0%B2%D0%BE%D1%81%D0%B8%D0%B1%D0%B8%D1%80%D1%81%D0%BA%D0%B0%D1%8F_%D0%BE%D0%B1%D0%BB%D0%B0%D1%81%D1%82%D1%8C" TargetMode="External"/><Relationship Id="rId279" Type="http://schemas.openxmlformats.org/officeDocument/2006/relationships/hyperlink" Target="https://ru.wikipedia.org/wiki/%D0%A1%D0%B2%D0%B5%D1%80%D0%B4%D0%BB%D0%BE%D0%B2%D1%81%D0%BA%D0%B0%D1%8F_%D0%BE%D0%B1%D0%BB%D0%B0%D1%81%D1%82%D1%8C" TargetMode="External"/><Relationship Id="rId22" Type="http://schemas.openxmlformats.org/officeDocument/2006/relationships/hyperlink" Target="https://ru.wikipedia.org/wiki/%D0%9C%D0%B0%D0%B3%D0%BD%D0%B8%D1%82%D0%BE%D0%B3%D0%BE%D1%80%D1%81%D0%BA" TargetMode="External"/><Relationship Id="rId43" Type="http://schemas.openxmlformats.org/officeDocument/2006/relationships/hyperlink" Target="https://ru.wikipedia.org/wiki/%D0%97%D0%B0%D0%B1%D0%B0%D0%B9%D0%BA%D0%B0%D0%BB%D1%8C%D1%81%D0%BA%D0%B8%D0%B9_%D0%BA%D1%80%D0%B0%D0%B9" TargetMode="External"/><Relationship Id="rId64" Type="http://schemas.openxmlformats.org/officeDocument/2006/relationships/hyperlink" Target="https://ru.wikipedia.org/wiki/%D0%92%D0%BB%D0%B0%D0%B4%D0%B8%D0%BA%D0%B0%D0%B2%D0%BA%D0%B0%D0%B7" TargetMode="External"/><Relationship Id="rId118" Type="http://schemas.openxmlformats.org/officeDocument/2006/relationships/hyperlink" Target="https://ru.wikipedia.org/wiki/%D0%9E%D1%80%D0%B5%D0%BD%D0%B1%D1%83%D1%80%D0%B3%D1%81%D0%BA%D0%B0%D1%8F_%D0%BE%D0%B1%D0%BB%D0%B0%D1%81%D1%82%D1%8C" TargetMode="External"/><Relationship Id="rId139" Type="http://schemas.openxmlformats.org/officeDocument/2006/relationships/hyperlink" Target="https://ru.wikipedia.org/wiki/%D0%9D%D0%BE%D1%80%D0%B8%D0%BB%D1%8C%D1%81%D0%BA" TargetMode="External"/><Relationship Id="rId290" Type="http://schemas.openxmlformats.org/officeDocument/2006/relationships/hyperlink" Target="https://ru.wikipedia.org/wiki/%D0%A3%D1%84%D0%B0" TargetMode="External"/><Relationship Id="rId304" Type="http://schemas.openxmlformats.org/officeDocument/2006/relationships/hyperlink" Target="https://ru.wikipedia.org/wiki/%D0%93%D0%BE%D1%80%D0%BE%D0%B4%D0%B0_%D0%A0%D0%BE%D1%81%D1%81%D0%B8%D0%B8" TargetMode="External"/><Relationship Id="rId325" Type="http://schemas.openxmlformats.org/officeDocument/2006/relationships/hyperlink" Target="https://ru.wikipedia.org/wiki/%D0%AF%D1%80%D0%BE%D1%81%D0%BB%D0%B0%D0%B2%D0%BB%D1%8C" TargetMode="External"/><Relationship Id="rId346" Type="http://schemas.openxmlformats.org/officeDocument/2006/relationships/hyperlink" Target="https://ru.wikipedia.org/wiki/%D0%9F%D0%B5%D0%BD%D0%B7%D0%B5%D0%BD%D1%81%D0%BA%D0%B0%D1%8F_%D0%BE%D0%B1%D0%BB%D0%B0%D1%81%D1%82%D1%8C" TargetMode="External"/><Relationship Id="rId85" Type="http://schemas.openxmlformats.org/officeDocument/2006/relationships/hyperlink" Target="https://ru.wikipedia.org/wiki/%D0%A2%D0%B0%D0%B3%D0%B0%D0%BD%D1%80%D0%BE%D0%B3" TargetMode="External"/><Relationship Id="rId150" Type="http://schemas.openxmlformats.org/officeDocument/2006/relationships/hyperlink" Target="https://ru.wikipedia.org/wiki/%D0%A0%D0%BE%D1%81%D1%82%D0%BE%D0%B2%D1%81%D0%BA%D0%B0%D1%8F_%D0%BE%D0%B1%D0%BB%D0%B0%D1%81%D1%82%D1%8C" TargetMode="External"/><Relationship Id="rId171" Type="http://schemas.openxmlformats.org/officeDocument/2006/relationships/hyperlink" Target="https://ru.wikipedia.org/wiki/%D0%AD%D0%BB%D0%B5%D0%BA%D1%82%D1%80%D0%BE%D1%81%D1%82%D0%B0%D0%BB%D1%8C" TargetMode="External"/><Relationship Id="rId192" Type="http://schemas.openxmlformats.org/officeDocument/2006/relationships/hyperlink" Target="https://ru.wikipedia.org/wiki/%D0%A0%D0%BE%D1%81%D1%82%D0%BE%D0%B2%D1%81%D0%BA%D0%B0%D1%8F_%D0%BE%D0%B1%D0%BB%D0%B0%D1%81%D1%82%D1%8C" TargetMode="External"/><Relationship Id="rId206" Type="http://schemas.openxmlformats.org/officeDocument/2006/relationships/hyperlink" Target="https://ru.wikipedia.org/wiki/%D0%94%D0%B0%D0%B3%D0%B5%D1%81%D1%82%D0%B0%D0%BD" TargetMode="External"/><Relationship Id="rId227" Type="http://schemas.openxmlformats.org/officeDocument/2006/relationships/hyperlink" Target="https://ru.wikipedia.org/wiki/%D0%A7%D0%B5%D1%80%D0%BA%D0%B5%D1%81%D1%81%D0%BA" TargetMode="External"/><Relationship Id="rId248" Type="http://schemas.openxmlformats.org/officeDocument/2006/relationships/hyperlink" Target="https://ru.wikipedia.org/wiki/%D0%A2%D0%BE%D0%BC%D1%81%D0%BA%D0%B0%D1%8F_%D0%BE%D0%B1%D0%BB%D0%B0%D1%81%D1%82%D1%8C" TargetMode="External"/><Relationship Id="rId269" Type="http://schemas.openxmlformats.org/officeDocument/2006/relationships/hyperlink" Target="https://ru.wikipedia.org/wiki/%D0%9D%D0%BE%D1%8F%D0%B1%D1%80%D1%8C%D1%81%D0%BA" TargetMode="External"/><Relationship Id="rId12" Type="http://schemas.openxmlformats.org/officeDocument/2006/relationships/hyperlink" Target="https://ru.wikipedia.org/wiki/%D0%9A%D0%B8%D1%80%D0%BE%D0%B2" TargetMode="External"/><Relationship Id="rId33" Type="http://schemas.openxmlformats.org/officeDocument/2006/relationships/hyperlink" Target="https://ru.wikipedia.org/wiki/%D0%92%D0%BB%D0%B0%D0%B4%D0%B8%D0%BC%D0%B8%D1%80%D1%81%D0%BA%D0%B0%D1%8F_%D0%BE%D0%B1%D0%BB%D0%B0%D1%81%D1%82%D1%8C" TargetMode="External"/><Relationship Id="rId108" Type="http://schemas.openxmlformats.org/officeDocument/2006/relationships/hyperlink" Target="https://ru.wikipedia.org/wiki/%D0%91%D0%B5%D0%BB%D0%B3%D0%BE%D1%80%D0%BE%D0%B4%D1%81%D0%BA%D0%B0%D1%8F_%D0%BE%D0%B1%D0%BB%D0%B0%D1%81%D1%82%D1%8C" TargetMode="External"/><Relationship Id="rId129" Type="http://schemas.openxmlformats.org/officeDocument/2006/relationships/hyperlink" Target="https://ru.wikipedia.org/wiki/%D0%AE%D0%B6%D0%BD%D0%BE-%D0%A1%D0%B0%D1%85%D0%B0%D0%BB%D0%B8%D0%BD%D1%81%D0%BA" TargetMode="External"/><Relationship Id="rId280" Type="http://schemas.openxmlformats.org/officeDocument/2006/relationships/hyperlink" Target="https://ru.wikipedia.org/wiki/%D0%9A%D0%B0%D0%B7%D0%B0%D0%BD%D1%8C" TargetMode="External"/><Relationship Id="rId315" Type="http://schemas.openxmlformats.org/officeDocument/2006/relationships/hyperlink" Target="https://ru.wikipedia.org/wiki/%D0%9C%D0%B0%D1%85%D0%B0%D1%87%D0%BA%D0%B0%D0%BB%D0%B0" TargetMode="External"/><Relationship Id="rId336" Type="http://schemas.openxmlformats.org/officeDocument/2006/relationships/hyperlink" Target="https://ru.wikipedia.org/wiki/%D0%A1%D1%82%D0%B0%D0%B2%D1%80%D0%BE%D0%BF%D0%BE%D0%BB%D1%8C%D1%81%D0%BA%D0%B8%D0%B9_%D0%BA%D1%80%D0%B0%D0%B9" TargetMode="External"/><Relationship Id="rId54" Type="http://schemas.openxmlformats.org/officeDocument/2006/relationships/hyperlink" Target="https://ru.wikipedia.org/wiki/%D0%92%D0%BE%D0%BB%D0%BE%D0%B3%D0%B4%D0%B0" TargetMode="External"/><Relationship Id="rId75" Type="http://schemas.openxmlformats.org/officeDocument/2006/relationships/hyperlink" Target="https://ru.wikipedia.org/wiki/%D0%9A%D0%BE%D1%81%D1%82%D1%80%D0%BE%D0%BC%D1%81%D0%BA%D0%B0%D1%8F_%D0%BE%D0%B1%D0%BB%D0%B0%D1%81%D1%82%D1%8C" TargetMode="External"/><Relationship Id="rId96" Type="http://schemas.openxmlformats.org/officeDocument/2006/relationships/hyperlink" Target="https://ru.wikipedia.org/wiki/%D0%9C%D0%BE%D1%81%D0%BA%D0%BE%D0%B2%D1%81%D0%BA%D0%B0%D1%8F_%D0%BE%D0%B1%D0%BB%D0%B0%D1%81%D1%82%D1%8C" TargetMode="External"/><Relationship Id="rId140" Type="http://schemas.openxmlformats.org/officeDocument/2006/relationships/hyperlink" Target="https://ru.wikipedia.org/wiki/%D0%9A%D1%80%D0%B0%D1%81%D0%BD%D0%BE%D1%8F%D1%80%D1%81%D0%BA%D0%B8%D0%B9_%D0%BA%D1%80%D0%B0%D0%B9" TargetMode="External"/><Relationship Id="rId161" Type="http://schemas.openxmlformats.org/officeDocument/2006/relationships/hyperlink" Target="https://ru.wikipedia.org/wiki/%D0%94%D0%BE%D0%BC%D0%BE%D0%B4%D0%B5%D0%B4%D0%BE%D0%B2%D0%BE_(%D0%B3%D0%BE%D1%80%D0%BE%D0%B4)" TargetMode="External"/><Relationship Id="rId182" Type="http://schemas.openxmlformats.org/officeDocument/2006/relationships/hyperlink" Target="https://ru.wikipedia.org/wiki/%D0%9C%D0%BE%D1%81%D0%BA%D0%BE%D0%B2%D1%81%D0%BA%D0%B0%D1%8F_%D0%BE%D0%B1%D0%BB%D0%B0%D1%81%D1%82%D1%8C" TargetMode="External"/><Relationship Id="rId217" Type="http://schemas.openxmlformats.org/officeDocument/2006/relationships/hyperlink" Target="https://ru.wikipedia.org/wiki/%D0%9E%D0%BA%D1%82%D1%8F%D0%B1%D1%80%D1%8C%D1%81%D0%BA%D0%B8%D0%B9_(%D0%B3%D0%BE%D1%80%D0%BE%D0%B4)" TargetMode="External"/><Relationship Id="rId6" Type="http://schemas.openxmlformats.org/officeDocument/2006/relationships/hyperlink" Target="https://ru.wikipedia.org/wiki/%D0%9A%D0%B0%D0%BB%D0%B8%D0%BD%D0%B8%D0%BD%D0%B3%D1%80%D0%B0%D0%B4" TargetMode="External"/><Relationship Id="rId238" Type="http://schemas.openxmlformats.org/officeDocument/2006/relationships/hyperlink" Target="https://ru.wikipedia.org/wiki/%D0%92%D0%BE%D0%BB%D0%B3%D0%BE%D0%B3%D1%80%D0%B0%D0%B4%D1%81%D0%BA%D0%B0%D1%8F_%D0%BE%D0%B1%D0%BB%D0%B0%D1%81%D1%82%D1%8C" TargetMode="External"/><Relationship Id="rId259" Type="http://schemas.openxmlformats.org/officeDocument/2006/relationships/hyperlink" Target="https://ru.wikipedia.org/wiki/%D0%AD%D0%BB%D0%B8%D1%81%D1%82%D0%B0" TargetMode="External"/><Relationship Id="rId23" Type="http://schemas.openxmlformats.org/officeDocument/2006/relationships/hyperlink" Target="https://ru.wikipedia.org/wiki/%D0%A7%D0%B5%D0%BB%D1%8F%D0%B1%D0%B8%D0%BD%D1%81%D0%BA%D0%B0%D1%8F_%D0%BE%D0%B1%D0%BB%D0%B0%D1%81%D1%82%D1%8C" TargetMode="External"/><Relationship Id="rId119" Type="http://schemas.openxmlformats.org/officeDocument/2006/relationships/hyperlink" Target="https://ru.wikipedia.org/wiki/%D0%9A%D1%80%D0%B0%D1%81%D0%BD%D0%BE%D0%B3%D0%BE%D1%80%D1%81%D0%BA" TargetMode="External"/><Relationship Id="rId270" Type="http://schemas.openxmlformats.org/officeDocument/2006/relationships/hyperlink" Target="https://ru.wikipedia.org/wiki/%D0%AF%D0%BC%D0%B0%D0%BB%D0%BE-%D0%9D%D0%B5%D0%BD%D0%B5%D1%86%D0%BA%D0%B8%D0%B9_%D0%90%D0%9E" TargetMode="External"/><Relationship Id="rId291" Type="http://schemas.openxmlformats.org/officeDocument/2006/relationships/hyperlink" Target="https://ru.wikipedia.org/wiki/%D0%91%D0%B0%D1%88%D0%BA%D0%BE%D1%80%D1%82%D0%BE%D1%81%D1%82%D0%B0%D0%BD" TargetMode="External"/><Relationship Id="rId305" Type="http://schemas.openxmlformats.org/officeDocument/2006/relationships/hyperlink" Target="https://ru.wikipedia.org/wiki/%D0%A1%D0%B0%D1%80%D0%B0%D1%82%D0%BE%D0%B2" TargetMode="External"/><Relationship Id="rId326" Type="http://schemas.openxmlformats.org/officeDocument/2006/relationships/hyperlink" Target="https://ru.wikipedia.org/wiki/%D0%AF%D1%80%D0%BE%D1%81%D0%BB%D0%B0%D0%B2%D1%81%D0%BA%D0%B0%D1%8F_%D0%BE%D0%B1%D0%BB%D0%B0%D1%81%D1%82%D1%8C" TargetMode="External"/><Relationship Id="rId347" Type="http://schemas.openxmlformats.org/officeDocument/2006/relationships/hyperlink" Target="https://ru.wikipedia.org/wiki/%D0%9C%D1%8B%D1%82%D0%B8%D1%89%D0%B8" TargetMode="External"/><Relationship Id="rId44" Type="http://schemas.openxmlformats.org/officeDocument/2006/relationships/hyperlink" Target="https://ru.wikipedia.org/wiki/%D0%93%D1%80%D0%BE%D0%B7%D0%BD%D1%8B%D0%B9" TargetMode="External"/><Relationship Id="rId65" Type="http://schemas.openxmlformats.org/officeDocument/2006/relationships/hyperlink" Target="https://ru.wikipedia.org/wiki/%D0%A1%D0%B5%D0%B2%D0%B5%D1%80%D0%BD%D0%B0%D1%8F_%D0%9E%D1%81%D0%B5%D1%82%D0%B8%D1%8F" TargetMode="External"/><Relationship Id="rId86" Type="http://schemas.openxmlformats.org/officeDocument/2006/relationships/hyperlink" Target="https://ru.wikipedia.org/wiki/%D0%A0%D0%BE%D1%81%D1%82%D0%BE%D0%B2%D1%81%D0%BA%D0%B0%D1%8F_%D0%BE%D0%B1%D0%BB%D0%B0%D1%81%D1%82%D1%8C" TargetMode="External"/><Relationship Id="rId130" Type="http://schemas.openxmlformats.org/officeDocument/2006/relationships/hyperlink" Target="https://ru.wikipedia.org/wiki/%D0%A1%D0%B0%D1%85%D0%B0%D0%BB%D0%B8%D0%BD%D1%81%D0%BA%D0%B0%D1%8F_%D0%BE%D0%B1%D0%BB%D0%B0%D1%81%D1%82%D1%8C" TargetMode="External"/><Relationship Id="rId151" Type="http://schemas.openxmlformats.org/officeDocument/2006/relationships/hyperlink" Target="https://ru.wikipedia.org/wiki/%D0%90%D0%BB%D1%8C%D0%BC%D0%B5%D1%82%D1%8C%D0%B5%D0%B2%D1%81%D0%BA" TargetMode="External"/><Relationship Id="rId172" Type="http://schemas.openxmlformats.org/officeDocument/2006/relationships/hyperlink" Target="https://ru.wikipedia.org/wiki/%D0%9C%D0%BE%D1%81%D0%BA%D0%BE%D0%B2%D1%81%D0%BA%D0%B0%D1%8F_%D0%BE%D0%B1%D0%BB%D0%B0%D1%81%D1%82%D1%8C" TargetMode="External"/><Relationship Id="rId193" Type="http://schemas.openxmlformats.org/officeDocument/2006/relationships/hyperlink" Target="https://ru.wikipedia.org/wiki/%D0%A0%D1%83%D0%B1%D1%86%D0%BE%D0%B2%D1%81%D0%BA" TargetMode="External"/><Relationship Id="rId207" Type="http://schemas.openxmlformats.org/officeDocument/2006/relationships/hyperlink" Target="https://ru.wikipedia.org/wiki/%D0%94%D0%BE%D0%BB%D0%B3%D0%BE%D0%BF%D1%80%D1%83%D0%B4%D0%BD%D1%8B%D0%B9" TargetMode="External"/><Relationship Id="rId228" Type="http://schemas.openxmlformats.org/officeDocument/2006/relationships/hyperlink" Target="https://ru.wikipedia.org/wiki/%D0%9A%D0%B0%D1%80%D0%B0%D1%87%D0%B0%D0%B5%D0%B2%D0%BE-%D0%A7%D0%B5%D1%80%D0%BA%D0%B5%D1%81%D0%B8%D1%8F" TargetMode="External"/><Relationship Id="rId249" Type="http://schemas.openxmlformats.org/officeDocument/2006/relationships/hyperlink" Target="https://ru.wikipedia.org/wiki/%D0%9E%D1%80%D0%B5%D1%85%D0%BE%D0%B2%D0%BE-%D0%97%D1%83%D0%B5%D0%B2%D0%BE" TargetMode="External"/><Relationship Id="rId13" Type="http://schemas.openxmlformats.org/officeDocument/2006/relationships/hyperlink" Target="https://ru.wikipedia.org/wiki/%D0%9A%D0%B8%D1%80%D0%BE%D0%B2%D1%81%D0%BA%D0%B0%D1%8F_%D0%BE%D0%B1%D0%BB%D0%B0%D1%81%D1%82%D1%8C" TargetMode="External"/><Relationship Id="rId109" Type="http://schemas.openxmlformats.org/officeDocument/2006/relationships/hyperlink" Target="https://ru.wikipedia.org/wiki/%D0%90%D0%BD%D0%B3%D0%B0%D1%80%D1%81%D0%BA" TargetMode="External"/><Relationship Id="rId260" Type="http://schemas.openxmlformats.org/officeDocument/2006/relationships/hyperlink" Target="https://ru.wikipedia.org/wiki/%D0%9A%D0%B0%D0%BB%D0%BC%D1%8B%D0%BA%D0%B8%D1%8F" TargetMode="External"/><Relationship Id="rId281" Type="http://schemas.openxmlformats.org/officeDocument/2006/relationships/hyperlink" Target="https://ru.wikipedia.org/wiki/%D0%A2%D0%B0%D1%82%D0%B0%D1%80%D1%81%D1%82%D0%B0%D0%BD" TargetMode="External"/><Relationship Id="rId316" Type="http://schemas.openxmlformats.org/officeDocument/2006/relationships/hyperlink" Target="https://ru.wikipedia.org/wiki/%D0%94%D0%B0%D0%B3%D0%B5%D1%81%D1%82%D0%B0%D0%BD" TargetMode="External"/><Relationship Id="rId337" Type="http://schemas.openxmlformats.org/officeDocument/2006/relationships/hyperlink" Target="https://ru.wikipedia.org/wiki/%D0%9E%D1%80%D0%B5%D0%BD%D0%B1%D1%83%D1%80%D0%B3" TargetMode="External"/><Relationship Id="rId34" Type="http://schemas.openxmlformats.org/officeDocument/2006/relationships/hyperlink" Target="https://ru.wikipedia.org/wiki/%D0%A1%D0%B8%D0%BC%D1%84%D0%B5%D1%80%D0%BE%D0%BF%D0%BE%D0%BB%D1%8C" TargetMode="External"/><Relationship Id="rId55" Type="http://schemas.openxmlformats.org/officeDocument/2006/relationships/hyperlink" Target="https://ru.wikipedia.org/wiki/%D0%92%D0%BE%D0%BB%D0%BE%D0%B3%D0%BE%D0%B4%D1%81%D0%BA%D0%B0%D1%8F_%D0%BE%D0%B1%D0%BB%D0%B0%D1%81%D1%82%D1%8C" TargetMode="External"/><Relationship Id="rId76" Type="http://schemas.openxmlformats.org/officeDocument/2006/relationships/hyperlink" Target="https://ru.wikipedia.org/wiki/%D0%9D%D0%BE%D0%B2%D0%BE%D1%80%D0%BE%D1%81%D1%81%D0%B8%D0%B9%D1%81%D0%BA" TargetMode="External"/><Relationship Id="rId97" Type="http://schemas.openxmlformats.org/officeDocument/2006/relationships/hyperlink" Target="https://ru.wikipedia.org/wiki/%D0%A8%D0%B0%D1%85%D1%82%D1%8B" TargetMode="External"/><Relationship Id="rId120" Type="http://schemas.openxmlformats.org/officeDocument/2006/relationships/hyperlink" Target="https://ru.wikipedia.org/wiki/%D0%9C%D0%BE%D1%81%D0%BA%D0%BE%D0%B2%D1%81%D0%BA%D0%B0%D1%8F_%D0%BE%D0%B1%D0%BB%D0%B0%D1%81%D1%82%D1%8C" TargetMode="External"/><Relationship Id="rId141" Type="http://schemas.openxmlformats.org/officeDocument/2006/relationships/hyperlink" Target="https://ru.wikipedia.org/wiki/%D0%92%D0%BE%D0%BB%D0%B3%D0%BE%D0%B4%D0%BE%D0%BD%D1%81%D0%BA" TargetMode="External"/><Relationship Id="rId7" Type="http://schemas.openxmlformats.org/officeDocument/2006/relationships/hyperlink" Target="https://ru.wikipedia.org/wiki/%D0%9A%D0%B0%D0%BB%D0%B8%D0%BD%D0%B8%D0%BD%D0%B3%D1%80%D0%B0%D0%B4%D1%81%D0%BA%D0%B0%D1%8F_%D0%BE%D0%B1%D0%BB%D0%B0%D1%81%D1%82%D1%8C" TargetMode="External"/><Relationship Id="rId162" Type="http://schemas.openxmlformats.org/officeDocument/2006/relationships/hyperlink" Target="https://ru.wikipedia.org/wiki/%D0%9C%D0%BE%D1%81%D0%BA%D0%BE%D0%B2%D1%81%D0%BA%D0%B0%D1%8F_%D0%BE%D0%B1%D0%BB%D0%B0%D1%81%D1%82%D1%8C" TargetMode="External"/><Relationship Id="rId183" Type="http://schemas.openxmlformats.org/officeDocument/2006/relationships/hyperlink" Target="https://ru.wikipedia.org/wiki/%D0%A1%D0%B5%D1%80%D0%BF%D1%83%D1%85%D0%BE%D0%B2" TargetMode="External"/><Relationship Id="rId218" Type="http://schemas.openxmlformats.org/officeDocument/2006/relationships/hyperlink" Target="https://ru.wikipedia.org/wiki/%D0%91%D0%B0%D1%88%D0%BA%D0%BE%D1%80%D1%82%D0%BE%D1%81%D1%82%D0%B0%D0%BD" TargetMode="External"/><Relationship Id="rId239" Type="http://schemas.openxmlformats.org/officeDocument/2006/relationships/hyperlink" Target="https://ru.wikipedia.org/wiki/%D0%95%D0%B2%D0%BF%D0%B0%D1%82%D0%BE%D1%80%D0%B8%D1%8F" TargetMode="External"/><Relationship Id="rId250" Type="http://schemas.openxmlformats.org/officeDocument/2006/relationships/hyperlink" Target="https://ru.wikipedia.org/wiki/%D0%9C%D0%BE%D1%81%D0%BA%D0%BE%D0%B2%D1%81%D0%BA%D0%B0%D1%8F_%D0%BE%D0%B1%D0%BB%D0%B0%D1%81%D1%82%D1%8C" TargetMode="External"/><Relationship Id="rId271" Type="http://schemas.openxmlformats.org/officeDocument/2006/relationships/hyperlink" Target="https://ru.wikipedia.org/wiki/%D0%93%D0%BE%D1%80%D0%BE%D0%B4%D0%B0_%D0%A0%D0%BE%D1%81%D1%81%D0%B8%D0%B8" TargetMode="External"/><Relationship Id="rId292" Type="http://schemas.openxmlformats.org/officeDocument/2006/relationships/hyperlink" Target="https://ru.wikipedia.org/wiki/%D0%A0%D0%BE%D1%81%D1%82%D0%BE%D0%B2-%D0%BD%D0%B0-%D0%94%D0%BE%D0%BD%D1%83" TargetMode="External"/><Relationship Id="rId306" Type="http://schemas.openxmlformats.org/officeDocument/2006/relationships/hyperlink" Target="https://ru.wikipedia.org/wiki/%D0%A1%D0%B0%D1%80%D0%B0%D1%82%D0%BE%D0%B2%D1%81%D0%BA%D0%B0%D1%8F_%D0%BE%D0%B1%D0%BB%D0%B0%D1%81%D1%82%D1%8C" TargetMode="External"/><Relationship Id="rId24" Type="http://schemas.openxmlformats.org/officeDocument/2006/relationships/hyperlink" Target="https://ru.wikipedia.org/wiki/%D0%A1%D1%83%D1%80%D0%B3%D1%83%D1%82" TargetMode="External"/><Relationship Id="rId45" Type="http://schemas.openxmlformats.org/officeDocument/2006/relationships/hyperlink" Target="https://ru.wikipedia.org/wiki/%D0%A7%D0%B5%D1%87%D0%BD%D1%8F" TargetMode="External"/><Relationship Id="rId66" Type="http://schemas.openxmlformats.org/officeDocument/2006/relationships/hyperlink" Target="https://ru.wikipedia.org/wiki/%D0%9D%D0%B8%D0%B6%D0%BD%D0%B5%D0%B2%D0%B0%D1%80%D1%82%D0%BE%D0%B2%D1%81%D0%BA" TargetMode="External"/><Relationship Id="rId87" Type="http://schemas.openxmlformats.org/officeDocument/2006/relationships/hyperlink" Target="https://ru.wikipedia.org/wiki/%D0%9D%D0%B8%D0%B6%D0%BD%D0%B5%D0%BA%D0%B0%D0%BC%D1%81%D0%BA" TargetMode="External"/><Relationship Id="rId110" Type="http://schemas.openxmlformats.org/officeDocument/2006/relationships/hyperlink" Target="https://ru.wikipedia.org/wiki/%D0%98%D1%80%D0%BA%D1%83%D1%82%D1%81%D0%BA%D0%B0%D1%8F_%D0%BE%D0%B1%D0%BB%D0%B0%D1%81%D1%82%D1%8C" TargetMode="External"/><Relationship Id="rId131" Type="http://schemas.openxmlformats.org/officeDocument/2006/relationships/hyperlink" Target="https://ru.wikipedia.org/wiki/%D0%9E%D0%B4%D0%B8%D0%BD%D1%86%D0%BE%D0%B2%D0%BE" TargetMode="External"/><Relationship Id="rId327" Type="http://schemas.openxmlformats.org/officeDocument/2006/relationships/hyperlink" Target="https://ru.wikipedia.org/wiki/%D0%9A%D0%B5%D0%BC%D0%B5%D1%80%D0%BE%D0%B2%D0%BE" TargetMode="External"/><Relationship Id="rId348" Type="http://schemas.openxmlformats.org/officeDocument/2006/relationships/hyperlink" Target="https://ru.wikipedia.org/wiki/%D0%9C%D0%BE%D1%81%D0%BA%D0%BE%D0%B2%D1%81%D0%BA%D0%B0%D1%8F_%D0%BE%D0%B1%D0%BB%D0%B0%D1%81%D1%82%D1%8C" TargetMode="External"/><Relationship Id="rId152" Type="http://schemas.openxmlformats.org/officeDocument/2006/relationships/hyperlink" Target="https://ru.wikipedia.org/wiki/%D0%A2%D0%B0%D1%82%D0%B0%D1%80%D1%81%D1%82%D0%B0%D0%BD" TargetMode="External"/><Relationship Id="rId173" Type="http://schemas.openxmlformats.org/officeDocument/2006/relationships/hyperlink" Target="https://ru.wikipedia.org/wiki/%D0%9C%D0%B0%D0%B9%D0%BA%D0%BE%D0%BF" TargetMode="External"/><Relationship Id="rId194" Type="http://schemas.openxmlformats.org/officeDocument/2006/relationships/hyperlink" Target="https://ru.wikipedia.org/wiki/%D0%90%D0%BB%D1%82%D0%B0%D0%B9%D1%81%D0%BA%D0%B8%D0%B9_%D0%BA%D1%80%D0%B0%D0%B9" TargetMode="External"/><Relationship Id="rId208" Type="http://schemas.openxmlformats.org/officeDocument/2006/relationships/hyperlink" Target="https://ru.wikipedia.org/wiki/%D0%9C%D0%BE%D1%81%D0%BA%D0%BE%D0%B2%D1%81%D0%BA%D0%B0%D1%8F_%D0%BE%D0%B1%D0%BB%D0%B0%D1%81%D1%82%D1%8C" TargetMode="External"/><Relationship Id="rId229" Type="http://schemas.openxmlformats.org/officeDocument/2006/relationships/hyperlink" Target="https://ru.wikipedia.org/wiki/%D0%96%D1%83%D0%BA%D0%BE%D0%B2%D1%81%D0%BA%D0%B8%D0%B9_(%D0%B3%D0%BE%D1%80%D0%BE%D0%B4)" TargetMode="External"/><Relationship Id="rId240" Type="http://schemas.openxmlformats.org/officeDocument/2006/relationships/hyperlink" Target="https://ru.wikipedia.org/wiki/%D0%A0%D0%B5%D1%81%D0%BF%D1%83%D0%B1%D0%BB%D0%B8%D0%BA%D0%B0_%D0%9A%D1%80%D1%8B%D0%BC" TargetMode="External"/><Relationship Id="rId261" Type="http://schemas.openxmlformats.org/officeDocument/2006/relationships/hyperlink" Target="https://ru.wikipedia.org/wiki/%D0%A1%D0%B5%D1%80%D0%B3%D0%B8%D0%B5%D0%B2_%D0%9F%D0%BE%D1%81%D0%B0%D0%B4" TargetMode="External"/><Relationship Id="rId14" Type="http://schemas.openxmlformats.org/officeDocument/2006/relationships/hyperlink" Target="https://ru.wikipedia.org/wiki/%D0%A1%D0%BE%D1%87%D0%B8" TargetMode="External"/><Relationship Id="rId35" Type="http://schemas.openxmlformats.org/officeDocument/2006/relationships/hyperlink" Target="https://ru.wikipedia.org/wiki/%D0%A0%D0%B5%D1%81%D0%BF%D1%83%D0%B1%D0%BB%D0%B8%D0%BA%D0%B0_%D0%9A%D1%80%D1%8B%D0%BC" TargetMode="External"/><Relationship Id="rId56" Type="http://schemas.openxmlformats.org/officeDocument/2006/relationships/hyperlink" Target="https://ru.wikipedia.org/wiki/%D0%9A%D1%83%D1%80%D0%B3%D0%B0%D0%BD_(%D0%B3%D0%BE%D1%80%D0%BE%D0%B4)" TargetMode="External"/><Relationship Id="rId77" Type="http://schemas.openxmlformats.org/officeDocument/2006/relationships/hyperlink" Target="https://ru.wikipedia.org/wiki/%D0%9A%D1%80%D0%B0%D1%81%D0%BD%D0%BE%D0%B4%D0%B0%D1%80%D1%81%D0%BA%D0%B8%D0%B9_%D0%BA%D1%80%D0%B0%D0%B9" TargetMode="External"/><Relationship Id="rId100" Type="http://schemas.openxmlformats.org/officeDocument/2006/relationships/hyperlink" Target="https://ru.wikipedia.org/wiki/%D0%A1%D0%B0%D1%80%D0%B0%D1%82%D0%BE%D0%B2%D1%81%D0%BA%D0%B0%D1%8F_%D0%BE%D0%B1%D0%BB%D0%B0%D1%81%D1%82%D1%8C" TargetMode="External"/><Relationship Id="rId282" Type="http://schemas.openxmlformats.org/officeDocument/2006/relationships/hyperlink" Target="https://ru.wikipedia.org/wiki/%D0%9D%D0%B8%D0%B6%D0%BD%D0%B8%D0%B9_%D0%9D%D0%BE%D0%B2%D0%B3%D0%BE%D1%80%D0%BE%D0%B4" TargetMode="External"/><Relationship Id="rId317" Type="http://schemas.openxmlformats.org/officeDocument/2006/relationships/hyperlink" Target="https://ru.wikipedia.org/wiki/%D0%A5%D0%B0%D0%B1%D0%B0%D1%80%D0%BE%D0%B2%D1%81%D0%BA" TargetMode="External"/><Relationship Id="rId338" Type="http://schemas.openxmlformats.org/officeDocument/2006/relationships/hyperlink" Target="https://ru.wikipedia.org/wiki/%D0%9E%D1%80%D0%B5%D0%BD%D0%B1%D1%83%D1%80%D0%B3%D1%81%D0%BA%D0%B0%D1%8F_%D0%BE%D0%B1%D0%BB%D0%B0%D1%81%D1%82%D1%8C" TargetMode="External"/><Relationship Id="rId8" Type="http://schemas.openxmlformats.org/officeDocument/2006/relationships/hyperlink" Target="https://ru.wikipedia.org/wiki/%D0%90%D1%81%D1%82%D1%80%D0%B0%D1%85%D0%B0%D0%BD%D1%8C" TargetMode="External"/><Relationship Id="rId98" Type="http://schemas.openxmlformats.org/officeDocument/2006/relationships/hyperlink" Target="https://ru.wikipedia.org/wiki/%D0%A0%D0%BE%D1%81%D1%82%D0%BE%D0%B2%D1%81%D0%BA%D0%B0%D1%8F_%D0%BE%D0%B1%D0%BB%D0%B0%D1%81%D1%82%D1%8C" TargetMode="External"/><Relationship Id="rId121" Type="http://schemas.openxmlformats.org/officeDocument/2006/relationships/hyperlink" Target="https://ru.wikipedia.org/wiki/%D0%90%D1%80%D0%BC%D0%B0%D0%B2%D0%B8%D1%80_(%D0%A0%D0%BE%D1%81%D1%81%D0%B8%D1%8F)" TargetMode="External"/><Relationship Id="rId142" Type="http://schemas.openxmlformats.org/officeDocument/2006/relationships/hyperlink" Target="https://ru.wikipedia.org/wiki/%D0%A0%D0%BE%D1%81%D1%82%D0%BE%D0%B2%D1%81%D0%BA%D0%B0%D1%8F_%D0%BE%D0%B1%D0%BB%D0%B0%D1%81%D1%82%D1%8C" TargetMode="External"/><Relationship Id="rId163" Type="http://schemas.openxmlformats.org/officeDocument/2006/relationships/hyperlink" Target="https://ru.wikipedia.org/wiki/%D0%A1%D0%B0%D0%BB%D0%B0%D0%B2%D0%B0%D1%82" TargetMode="External"/><Relationship Id="rId184" Type="http://schemas.openxmlformats.org/officeDocument/2006/relationships/hyperlink" Target="https://ru.wikipedia.org/wiki/%D0%9C%D0%BE%D1%81%D0%BA%D0%BE%D0%B2%D1%81%D0%BA%D0%B0%D1%8F_%D0%BE%D0%B1%D0%BB%D0%B0%D1%81%D1%82%D1%8C" TargetMode="External"/><Relationship Id="rId219" Type="http://schemas.openxmlformats.org/officeDocument/2006/relationships/hyperlink" Target="https://ru.wikipedia.org/wiki/%D0%A0%D0%B0%D0%BC%D0%B5%D0%BD%D1%81%D0%BA%D0%BE%D0%B5" TargetMode="External"/><Relationship Id="rId230" Type="http://schemas.openxmlformats.org/officeDocument/2006/relationships/hyperlink" Target="https://ru.wikipedia.org/wiki/%D0%9C%D0%BE%D1%81%D0%BA%D0%BE%D0%B2%D1%81%D0%BA%D0%B0%D1%8F_%D0%BE%D0%B1%D0%BB%D0%B0%D1%81%D1%82%D1%8C" TargetMode="External"/><Relationship Id="rId251" Type="http://schemas.openxmlformats.org/officeDocument/2006/relationships/hyperlink" Target="https://ru.wikipedia.org/wiki/%D0%90%D1%80%D0%B7%D0%B0%D0%BC%D0%B0%D1%81" TargetMode="External"/><Relationship Id="rId25" Type="http://schemas.openxmlformats.org/officeDocument/2006/relationships/hyperlink" Target="https://ru.wikipedia.org/wiki/%D0%A5%D0%B0%D0%BD%D1%82%D1%8B-%D0%9C%D0%B0%D0%BD%D1%81%D0%B8%D0%B9%D1%81%D0%BA%D0%B8%D0%B9_%D0%90%D0%9E" TargetMode="External"/><Relationship Id="rId46" Type="http://schemas.openxmlformats.org/officeDocument/2006/relationships/hyperlink" Target="https://ru.wikipedia.org/wiki/%D0%92%D0%BE%D0%BB%D0%B6%D1%81%D0%BA%D0%B8%D0%B9" TargetMode="External"/><Relationship Id="rId67" Type="http://schemas.openxmlformats.org/officeDocument/2006/relationships/hyperlink" Target="https://ru.wikipedia.org/wiki/%D0%A5%D0%B0%D0%BD%D1%82%D1%8B-%D0%9C%D0%B0%D0%BD%D1%81%D0%B8%D0%B9%D1%81%D0%BA%D0%B8%D0%B9_%D0%90%D0%9E" TargetMode="External"/><Relationship Id="rId272" Type="http://schemas.openxmlformats.org/officeDocument/2006/relationships/hyperlink" Target="https://ru.wikipedia.org/wiki/%D0%9C%D0%BE%D1%81%D0%BA%D0%B2%D0%B0" TargetMode="External"/><Relationship Id="rId293" Type="http://schemas.openxmlformats.org/officeDocument/2006/relationships/hyperlink" Target="https://ru.wikipedia.org/wiki/%D0%A0%D0%BE%D1%81%D1%82%D0%BE%D0%B2%D1%81%D0%BA%D0%B0%D1%8F_%D0%BE%D0%B1%D0%BB%D0%B0%D1%81%D1%82%D1%8C" TargetMode="External"/><Relationship Id="rId307" Type="http://schemas.openxmlformats.org/officeDocument/2006/relationships/hyperlink" Target="https://ru.wikipedia.org/wiki/%D0%A2%D1%8E%D0%BC%D0%B5%D0%BD%D1%8C" TargetMode="External"/><Relationship Id="rId328" Type="http://schemas.openxmlformats.org/officeDocument/2006/relationships/hyperlink" Target="https://ru.wikipedia.org/wiki/%D0%9A%D0%B5%D0%BC%D0%B5%D1%80%D0%BE%D0%B2%D1%81%D0%BA%D0%B0%D1%8F_%D0%BE%D0%B1%D0%BB%D0%B0%D1%81%D1%82%D1%8C" TargetMode="External"/><Relationship Id="rId349" Type="http://schemas.openxmlformats.org/officeDocument/2006/relationships/printerSettings" Target="../printerSettings/printerSettings2.bin"/><Relationship Id="rId20" Type="http://schemas.openxmlformats.org/officeDocument/2006/relationships/hyperlink" Target="https://ru.wikipedia.org/wiki/%D0%A2%D0%B2%D0%B5%D1%80%D1%8C" TargetMode="External"/><Relationship Id="rId41" Type="http://schemas.openxmlformats.org/officeDocument/2006/relationships/hyperlink" Target="https://ru.wikipedia.org/wiki/%D0%9A%D0%B0%D0%BB%D1%83%D0%B6%D1%81%D0%BA%D0%B0%D1%8F_%D0%BE%D0%B1%D0%BB%D0%B0%D1%81%D1%82%D1%8C" TargetMode="External"/><Relationship Id="rId62" Type="http://schemas.openxmlformats.org/officeDocument/2006/relationships/hyperlink" Target="https://ru.wikipedia.org/wiki/%D0%90%D1%80%D1%85%D0%B0%D0%BD%D0%B3%D0%B5%D0%BB%D1%8C%D1%81%D0%BA" TargetMode="External"/><Relationship Id="rId83" Type="http://schemas.openxmlformats.org/officeDocument/2006/relationships/hyperlink" Target="https://ru.wikipedia.org/wiki/%D0%9D%D0%B0%D0%BB%D1%8C%D1%87%D0%B8%D0%BA" TargetMode="External"/><Relationship Id="rId88" Type="http://schemas.openxmlformats.org/officeDocument/2006/relationships/hyperlink" Target="https://ru.wikipedia.org/wiki/%D0%A2%D0%B0%D1%82%D0%B0%D1%80%D1%81%D1%82%D0%B0%D0%BD" TargetMode="External"/><Relationship Id="rId111" Type="http://schemas.openxmlformats.org/officeDocument/2006/relationships/hyperlink" Target="https://ru.wikipedia.org/wiki/%D0%A1%D1%8B%D0%BA%D1%82%D1%8B%D0%B2%D0%BA%D0%B0%D1%80" TargetMode="External"/><Relationship Id="rId132" Type="http://schemas.openxmlformats.org/officeDocument/2006/relationships/hyperlink" Target="https://ru.wikipedia.org/wiki/%D0%9C%D0%BE%D1%81%D0%BA%D0%BE%D0%B2%D1%81%D0%BA%D0%B0%D1%8F_%D0%BE%D0%B1%D0%BB%D0%B0%D1%81%D1%82%D1%8C" TargetMode="External"/><Relationship Id="rId153" Type="http://schemas.openxmlformats.org/officeDocument/2006/relationships/hyperlink" Target="https://ru.wikipedia.org/wiki/%D0%97%D0%BB%D0%B0%D1%82%D0%BE%D1%83%D1%81%D1%82" TargetMode="External"/><Relationship Id="rId174" Type="http://schemas.openxmlformats.org/officeDocument/2006/relationships/hyperlink" Target="https://ru.wikipedia.org/wiki/%D0%90%D0%B4%D1%8B%D0%B3%D0%B5%D1%8F" TargetMode="External"/><Relationship Id="rId179" Type="http://schemas.openxmlformats.org/officeDocument/2006/relationships/hyperlink" Target="https://ru.wikipedia.org/wiki/%D0%9A%D0%BE%D0%BB%D0%BE%D0%BC%D0%BD%D0%B0" TargetMode="External"/><Relationship Id="rId195" Type="http://schemas.openxmlformats.org/officeDocument/2006/relationships/hyperlink" Target="https://ru.wikipedia.org/wiki/%D0%9E%D0%B1%D0%BD%D0%B8%D0%BD%D1%81%D0%BA" TargetMode="External"/><Relationship Id="rId209" Type="http://schemas.openxmlformats.org/officeDocument/2006/relationships/hyperlink" Target="https://ru.wikipedia.org/wiki/%D0%9D%D0%BE%D0%B2%D0%BE%D1%87%D0%B5%D0%B1%D0%BE%D0%BA%D1%81%D0%B0%D1%80%D1%81%D0%BA" TargetMode="External"/><Relationship Id="rId190" Type="http://schemas.openxmlformats.org/officeDocument/2006/relationships/hyperlink" Target="https://ru.wikipedia.org/wiki/%D0%A1%D1%82%D0%B0%D0%B2%D1%80%D0%BE%D0%BF%D0%BE%D0%BB%D1%8C%D1%81%D0%BA%D0%B8%D0%B9_%D0%BA%D1%80%D0%B0%D0%B9" TargetMode="External"/><Relationship Id="rId204" Type="http://schemas.openxmlformats.org/officeDocument/2006/relationships/hyperlink" Target="https://ru.wikipedia.org/wiki/%D0%98%D0%BD%D0%B3%D1%83%D1%88%D0%B5%D1%82%D0%B8%D1%8F" TargetMode="External"/><Relationship Id="rId220" Type="http://schemas.openxmlformats.org/officeDocument/2006/relationships/hyperlink" Target="https://ru.wikipedia.org/wiki/%D0%9C%D0%BE%D1%81%D0%BA%D0%BE%D0%B2%D1%81%D0%BA%D0%B0%D1%8F_%D0%BE%D0%B1%D0%BB%D0%B0%D1%81%D1%82%D1%8C" TargetMode="External"/><Relationship Id="rId225" Type="http://schemas.openxmlformats.org/officeDocument/2006/relationships/hyperlink" Target="https://ru.wikipedia.org/wiki/%D0%A0%D0%B5%D1%83%D1%82%D0%BE%D0%B2" TargetMode="External"/><Relationship Id="rId241" Type="http://schemas.openxmlformats.org/officeDocument/2006/relationships/hyperlink" Target="https://ru.wikipedia.org/wiki/%D0%9C%D1%83%D1%80%D0%BE%D0%BC" TargetMode="External"/><Relationship Id="rId246" Type="http://schemas.openxmlformats.org/officeDocument/2006/relationships/hyperlink" Target="https://ru.wikipedia.org/wiki/%D0%AF%D0%BC%D0%B0%D0%BB%D0%BE-%D0%9D%D0%B5%D0%BD%D0%B5%D1%86%D0%BA%D0%B8%D0%B9_%D0%90%D0%9E" TargetMode="External"/><Relationship Id="rId267" Type="http://schemas.openxmlformats.org/officeDocument/2006/relationships/hyperlink" Target="https://ru.wikipedia.org/wiki/%D0%A2%D0%BE%D0%B1%D0%BE%D0%BB%D1%8C%D1%81%D0%BA" TargetMode="External"/><Relationship Id="rId288" Type="http://schemas.openxmlformats.org/officeDocument/2006/relationships/hyperlink" Target="https://ru.wikipedia.org/wiki/%D0%A1%D0%B0%D0%BC%D0%B0%D1%80%D0%B0" TargetMode="External"/><Relationship Id="rId15" Type="http://schemas.openxmlformats.org/officeDocument/2006/relationships/hyperlink" Target="https://ru.wikipedia.org/wiki/%D0%9A%D1%80%D0%B0%D1%81%D0%BD%D0%BE%D0%B4%D0%B0%D1%80%D1%81%D0%BA%D0%B8%D0%B9_%D0%BA%D1%80%D0%B0%D0%B9" TargetMode="External"/><Relationship Id="rId36" Type="http://schemas.openxmlformats.org/officeDocument/2006/relationships/hyperlink" Target="https://ru.wikipedia.org/wiki/%D0%91%D0%B5%D0%BB%D0%B3%D0%BE%D1%80%D0%BE%D0%B4" TargetMode="External"/><Relationship Id="rId57" Type="http://schemas.openxmlformats.org/officeDocument/2006/relationships/hyperlink" Target="https://ru.wikipedia.org/wiki/%D0%9A%D1%83%D1%80%D0%B3%D0%B0%D0%BD%D1%81%D0%BA%D0%B0%D1%8F_%D0%BE%D0%B1%D0%BB%D0%B0%D1%81%D1%82%D1%8C" TargetMode="External"/><Relationship Id="rId106" Type="http://schemas.openxmlformats.org/officeDocument/2006/relationships/hyperlink" Target="https://ru.wikipedia.org/wiki/%D0%98%D1%80%D0%BA%D1%83%D1%82%D1%81%D0%BA%D0%B0%D1%8F_%D0%BE%D0%B1%D0%BB%D0%B0%D1%81%D1%82%D1%8C" TargetMode="External"/><Relationship Id="rId127" Type="http://schemas.openxmlformats.org/officeDocument/2006/relationships/hyperlink" Target="https://ru.wikipedia.org/wiki/%D0%91%D0%B8%D0%B9%D1%81%D0%BA" TargetMode="External"/><Relationship Id="rId262" Type="http://schemas.openxmlformats.org/officeDocument/2006/relationships/hyperlink" Target="https://ru.wikipedia.org/wiki/%D0%9C%D0%BE%D1%81%D0%BA%D0%BE%D0%B2%D1%81%D0%BA%D0%B0%D1%8F_%D0%BE%D0%B1%D0%BB%D0%B0%D1%81%D1%82%D1%8C" TargetMode="External"/><Relationship Id="rId283" Type="http://schemas.openxmlformats.org/officeDocument/2006/relationships/hyperlink" Target="https://ru.wikipedia.org/wiki/%D0%9D%D0%B8%D0%B6%D0%B5%D0%B3%D0%BE%D1%80%D0%BE%D0%B4%D1%81%D0%BA%D0%B0%D1%8F_%D0%BE%D0%B1%D0%BB%D0%B0%D1%81%D1%82%D1%8C" TargetMode="External"/><Relationship Id="rId313" Type="http://schemas.openxmlformats.org/officeDocument/2006/relationships/hyperlink" Target="https://ru.wikipedia.org/wiki/%D0%98%D0%B6%D0%B5%D0%B2%D1%81%D0%BA" TargetMode="External"/><Relationship Id="rId318" Type="http://schemas.openxmlformats.org/officeDocument/2006/relationships/hyperlink" Target="https://ru.wikipedia.org/wiki/%D0%A5%D0%B0%D0%B1%D0%B0%D1%80%D0%BE%D0%B2%D1%81%D0%BA%D0%B8%D0%B9_%D0%BA%D1%80%D0%B0%D0%B9" TargetMode="External"/><Relationship Id="rId339" Type="http://schemas.openxmlformats.org/officeDocument/2006/relationships/hyperlink" Target="https://ru.wikipedia.org/wiki/%D0%9D%D0%BE%D0%B2%D0%BE%D0%BA%D1%83%D0%B7%D0%BD%D0%B5%D1%86%D0%BA" TargetMode="External"/><Relationship Id="rId10" Type="http://schemas.openxmlformats.org/officeDocument/2006/relationships/hyperlink" Target="https://ru.wikipedia.org/wiki/%D0%A2%D1%83%D0%BB%D0%B0" TargetMode="External"/><Relationship Id="rId31" Type="http://schemas.openxmlformats.org/officeDocument/2006/relationships/hyperlink" Target="https://ru.wikipedia.org/wiki/%D0%AF%D0%BA%D1%83%D1%82%D0%B8%D1%8F" TargetMode="External"/><Relationship Id="rId52" Type="http://schemas.openxmlformats.org/officeDocument/2006/relationships/hyperlink" Target="https://ru.wikipedia.org/wiki/%D0%A1%D0%B0%D1%80%D0%B0%D0%BD%D1%81%D0%BA" TargetMode="External"/><Relationship Id="rId73" Type="http://schemas.openxmlformats.org/officeDocument/2006/relationships/hyperlink" Target="https://ru.wikipedia.org/wiki/%D0%9C%D1%83%D1%80%D0%BC%D0%B0%D0%BD%D1%81%D0%BA%D0%B0%D1%8F_%D0%BE%D0%B1%D0%BB%D0%B0%D1%81%D1%82%D1%8C" TargetMode="External"/><Relationship Id="rId78" Type="http://schemas.openxmlformats.org/officeDocument/2006/relationships/hyperlink" Target="https://ru.wikipedia.org/wiki/%D0%A2%D0%B0%D0%BC%D0%B1%D0%BE%D0%B2" TargetMode="External"/><Relationship Id="rId94" Type="http://schemas.openxmlformats.org/officeDocument/2006/relationships/hyperlink" Target="https://ru.wikipedia.org/wiki/%D0%9A%D0%B0%D1%80%D0%B5%D0%BB%D0%B8%D1%8F" TargetMode="External"/><Relationship Id="rId99" Type="http://schemas.openxmlformats.org/officeDocument/2006/relationships/hyperlink" Target="https://ru.wikipedia.org/wiki/%D0%AD%D0%BD%D0%B3%D0%B5%D0%BB%D1%8C%D1%81_(%D0%B3%D0%BE%D1%80%D0%BE%D0%B4)" TargetMode="External"/><Relationship Id="rId101" Type="http://schemas.openxmlformats.org/officeDocument/2006/relationships/hyperlink" Target="https://ru.wikipedia.org/wiki/%D0%92%D0%B5%D0%BB%D0%B8%D0%BA%D0%B8%D0%B9_%D0%9D%D0%BE%D0%B2%D0%B3%D0%BE%D1%80%D0%BE%D0%B4" TargetMode="External"/><Relationship Id="rId122" Type="http://schemas.openxmlformats.org/officeDocument/2006/relationships/hyperlink" Target="https://ru.wikipedia.org/wiki/%D0%9A%D1%80%D0%B0%D1%81%D0%BD%D0%BE%D0%B4%D0%B0%D1%80%D1%81%D0%BA%D0%B8%D0%B9_%D0%BA%D1%80%D0%B0%D0%B9" TargetMode="External"/><Relationship Id="rId143" Type="http://schemas.openxmlformats.org/officeDocument/2006/relationships/hyperlink" Target="https://ru.wikipedia.org/wiki/%D0%A1%D1%8B%D0%B7%D1%80%D0%B0%D0%BD%D1%8C" TargetMode="External"/><Relationship Id="rId148" Type="http://schemas.openxmlformats.org/officeDocument/2006/relationships/hyperlink" Target="https://ru.wikipedia.org/wiki/%D0%A1%D0%B2%D0%B5%D1%80%D0%B4%D0%BB%D0%BE%D0%B2%D1%81%D0%BA%D0%B0%D1%8F_%D0%BE%D0%B1%D0%BB%D0%B0%D1%81%D1%82%D1%8C" TargetMode="External"/><Relationship Id="rId164" Type="http://schemas.openxmlformats.org/officeDocument/2006/relationships/hyperlink" Target="https://ru.wikipedia.org/wiki/%D0%91%D0%B0%D1%88%D0%BA%D0%BE%D1%80%D1%82%D0%BE%D1%81%D1%82%D0%B0%D0%BD" TargetMode="External"/><Relationship Id="rId169" Type="http://schemas.openxmlformats.org/officeDocument/2006/relationships/hyperlink" Target="https://ru.wikipedia.org/wiki/%D0%9F%D1%8F%D1%82%D0%B8%D0%B3%D0%BE%D1%80%D1%81%D0%BA" TargetMode="External"/><Relationship Id="rId185" Type="http://schemas.openxmlformats.org/officeDocument/2006/relationships/hyperlink" Target="https://ru.wikipedia.org/wiki/%D0%9A%D0%BE%D0%B2%D1%80%D0%BE%D0%B2" TargetMode="External"/><Relationship Id="rId334" Type="http://schemas.openxmlformats.org/officeDocument/2006/relationships/hyperlink" Target="https://ru.wikipedia.org/wiki/%D0%A1%D0%B5%D0%B2%D0%B0%D1%81%D1%82%D0%BE%D0%BF%D0%BE%D0%BB%D1%8C" TargetMode="External"/><Relationship Id="rId4" Type="http://schemas.openxmlformats.org/officeDocument/2006/relationships/hyperlink" Target="https://ru.wikipedia.org/wiki/%D0%9B%D0%B8%D0%BF%D0%B5%D1%86%D0%BA" TargetMode="External"/><Relationship Id="rId9" Type="http://schemas.openxmlformats.org/officeDocument/2006/relationships/hyperlink" Target="https://ru.wikipedia.org/wiki/%D0%90%D1%81%D1%82%D1%80%D0%B0%D1%85%D0%B0%D0%BD%D1%81%D0%BA%D0%B0%D1%8F_%D0%BE%D0%B1%D0%BB%D0%B0%D1%81%D1%82%D1%8C" TargetMode="External"/><Relationship Id="rId180" Type="http://schemas.openxmlformats.org/officeDocument/2006/relationships/hyperlink" Target="https://ru.wikipedia.org/wiki/%D0%9C%D0%BE%D1%81%D0%BA%D0%BE%D0%B2%D1%81%D0%BA%D0%B0%D1%8F_%D0%BE%D0%B1%D0%BB%D0%B0%D1%81%D1%82%D1%8C" TargetMode="External"/><Relationship Id="rId210" Type="http://schemas.openxmlformats.org/officeDocument/2006/relationships/hyperlink" Target="https://ru.wikipedia.org/wiki/%D0%A7%D1%83%D0%B2%D0%B0%D1%88%D0%B8%D1%8F" TargetMode="External"/><Relationship Id="rId215" Type="http://schemas.openxmlformats.org/officeDocument/2006/relationships/hyperlink" Target="https://ru.wikipedia.org/wiki/%D0%9D%D0%B5%D0%B2%D0%B8%D0%BD%D0%BD%D0%BE%D0%BC%D1%8B%D1%81%D1%81%D0%BA" TargetMode="External"/><Relationship Id="rId236" Type="http://schemas.openxmlformats.org/officeDocument/2006/relationships/hyperlink" Target="https://ru.wikipedia.org/wiki/%D0%9F%D1%80%D0%B8%D0%BC%D0%BE%D1%80%D1%81%D0%BA%D0%B8%D0%B9_%D0%BA%D1%80%D0%B0%D0%B9" TargetMode="External"/><Relationship Id="rId257" Type="http://schemas.openxmlformats.org/officeDocument/2006/relationships/hyperlink" Target="https://ru.wikipedia.org/wiki/%D0%91%D0%B5%D1%80%D0%B4%D1%81%D0%BA" TargetMode="External"/><Relationship Id="rId278" Type="http://schemas.openxmlformats.org/officeDocument/2006/relationships/hyperlink" Target="https://ru.wikipedia.org/wiki/%D0%95%D0%BA%D0%B0%D1%82%D0%B5%D1%80%D0%B8%D0%BD%D0%B1%D1%83%D1%80%D0%B3" TargetMode="External"/><Relationship Id="rId26" Type="http://schemas.openxmlformats.org/officeDocument/2006/relationships/hyperlink" Target="https://ru.wikipedia.org/wiki/%D0%91%D1%80%D1%8F%D0%BD%D1%81%D0%BA" TargetMode="External"/><Relationship Id="rId231" Type="http://schemas.openxmlformats.org/officeDocument/2006/relationships/hyperlink" Target="https://ru.wikipedia.org/wiki/%D0%94%D0%B8%D0%BC%D0%B8%D1%82%D1%80%D0%BE%D0%B2%D0%B3%D1%80%D0%B0%D0%B4_(%D0%A0%D0%BE%D1%81%D1%81%D0%B8%D1%8F)" TargetMode="External"/><Relationship Id="rId252" Type="http://schemas.openxmlformats.org/officeDocument/2006/relationships/hyperlink" Target="https://ru.wikipedia.org/wiki/%D0%9D%D0%B8%D0%B6%D0%B5%D0%B3%D0%BE%D1%80%D0%BE%D0%B4%D1%81%D0%BA%D0%B0%D1%8F_%D0%BE%D0%B1%D0%BB%D0%B0%D1%81%D1%82%D1%8C" TargetMode="External"/><Relationship Id="rId273" Type="http://schemas.openxmlformats.org/officeDocument/2006/relationships/hyperlink" Target="https://ru.wikipedia.org/wiki/%D0%9C%D0%BE%D1%81%D0%BA%D0%B2%D0%B0" TargetMode="External"/><Relationship Id="rId294" Type="http://schemas.openxmlformats.org/officeDocument/2006/relationships/hyperlink" Target="https://ru.wikipedia.org/wiki/%D0%9E%D0%BC%D1%81%D0%BA" TargetMode="External"/><Relationship Id="rId308" Type="http://schemas.openxmlformats.org/officeDocument/2006/relationships/hyperlink" Target="https://ru.wikipedia.org/wiki/%D0%A2%D1%8E%D0%BC%D0%B5%D0%BD%D1%81%D0%BA%D0%B0%D1%8F_%D0%BE%D0%B1%D0%BB%D0%B0%D1%81%D1%82%D1%8C" TargetMode="External"/><Relationship Id="rId329" Type="http://schemas.openxmlformats.org/officeDocument/2006/relationships/hyperlink" Target="https://ru.wikipedia.org/wiki/%D0%A2%D0%BE%D0%BC%D1%81%D0%BA" TargetMode="External"/><Relationship Id="rId47" Type="http://schemas.openxmlformats.org/officeDocument/2006/relationships/hyperlink" Target="https://ru.wikipedia.org/wiki/%D0%92%D0%BE%D0%BB%D0%B3%D0%BE%D0%B3%D1%80%D0%B0%D0%B4%D1%81%D0%BA%D0%B0%D1%8F_%D0%BE%D0%B1%D0%BB%D0%B0%D1%81%D1%82%D1%8C" TargetMode="External"/><Relationship Id="rId68" Type="http://schemas.openxmlformats.org/officeDocument/2006/relationships/hyperlink" Target="https://ru.wikipedia.org/wiki/%D0%99%D0%BE%D1%88%D0%BA%D0%B0%D1%80-%D0%9E%D0%BB%D0%B0" TargetMode="External"/><Relationship Id="rId89" Type="http://schemas.openxmlformats.org/officeDocument/2006/relationships/hyperlink" Target="https://ru.wikipedia.org/wiki/%D0%91%D0%BB%D0%B0%D0%B3%D0%BE%D0%B2%D0%B5%D1%89%D0%B5%D0%BD%D1%81%D0%BA" TargetMode="External"/><Relationship Id="rId112" Type="http://schemas.openxmlformats.org/officeDocument/2006/relationships/hyperlink" Target="https://ru.wikipedia.org/wiki/%D0%A0%D0%B5%D1%81%D0%BF%D1%83%D0%B1%D0%BB%D0%B8%D0%BA%D0%B0_%D0%9A%D0%BE%D0%BC%D0%B8" TargetMode="External"/><Relationship Id="rId133" Type="http://schemas.openxmlformats.org/officeDocument/2006/relationships/hyperlink" Target="https://ru.wikipedia.org/wiki/%D0%A3%D1%81%D1%81%D1%83%D1%80%D0%B8%D0%B9%D1%81%D0%BA" TargetMode="External"/><Relationship Id="rId154" Type="http://schemas.openxmlformats.org/officeDocument/2006/relationships/hyperlink" Target="https://ru.wikipedia.org/wiki/%D0%A7%D0%B5%D0%BB%D1%8F%D0%B1%D0%B8%D0%BD%D1%81%D0%BA%D0%B0%D1%8F_%D0%BE%D0%B1%D0%BB%D0%B0%D1%81%D1%82%D1%8C" TargetMode="External"/><Relationship Id="rId175" Type="http://schemas.openxmlformats.org/officeDocument/2006/relationships/hyperlink" Target="https://ru.wikipedia.org/wiki/%D0%9D%D0%B0%D1%85%D0%BE%D0%B4%D0%BA%D0%B0" TargetMode="External"/><Relationship Id="rId340" Type="http://schemas.openxmlformats.org/officeDocument/2006/relationships/hyperlink" Target="https://ru.wikipedia.org/wiki/%D0%9A%D0%B5%D0%BC%D0%B5%D1%80%D0%BE%D0%B2%D1%81%D0%BA%D0%B0%D1%8F_%D0%BE%D0%B1%D0%BB%D0%B0%D1%81%D1%82%D1%8C" TargetMode="External"/><Relationship Id="rId196" Type="http://schemas.openxmlformats.org/officeDocument/2006/relationships/hyperlink" Target="https://ru.wikipedia.org/wiki/%D0%9A%D0%B0%D0%BB%D1%83%D0%B6%D1%81%D0%BA%D0%B0%D1%8F_%D0%BE%D0%B1%D0%BB%D0%B0%D1%81%D1%82%D1%8C" TargetMode="External"/><Relationship Id="rId200" Type="http://schemas.openxmlformats.org/officeDocument/2006/relationships/hyperlink" Target="https://ru.wikipedia.org/wiki/%D0%94%D0%B0%D0%B3%D0%B5%D1%81%D1%82%D0%B0%D0%BD" TargetMode="External"/><Relationship Id="rId16" Type="http://schemas.openxmlformats.org/officeDocument/2006/relationships/hyperlink" Target="https://ru.wikipedia.org/wiki/%D0%9A%D1%83%D1%80%D1%81%D0%BA" TargetMode="External"/><Relationship Id="rId221" Type="http://schemas.openxmlformats.org/officeDocument/2006/relationships/hyperlink" Target="https://ru.wikipedia.org/wiki/%D0%9F%D0%B5%D1%80%D0%B2%D0%BE%D1%83%D1%80%D0%B0%D0%BB%D1%8C%D1%81%D0%BA" TargetMode="External"/><Relationship Id="rId242" Type="http://schemas.openxmlformats.org/officeDocument/2006/relationships/hyperlink" Target="https://ru.wikipedia.org/wiki/%D0%92%D0%BB%D0%B0%D0%B4%D0%B8%D0%BC%D0%B8%D1%80%D1%81%D0%BA%D0%B0%D1%8F_%D0%BE%D0%B1%D0%BB%D0%B0%D1%81%D1%82%D1%8C" TargetMode="External"/><Relationship Id="rId263" Type="http://schemas.openxmlformats.org/officeDocument/2006/relationships/hyperlink" Target="https://ru.wikipedia.org/wiki/%D0%92%D0%B8%D0%B4%D0%BD%D0%BE%D0%B5" TargetMode="External"/><Relationship Id="rId284" Type="http://schemas.openxmlformats.org/officeDocument/2006/relationships/hyperlink" Target="https://ru.wikipedia.org/wiki/%D0%A7%D0%B5%D0%BB%D1%8F%D0%B1%D0%B8%D0%BD%D1%81%D0%BA" TargetMode="External"/><Relationship Id="rId319" Type="http://schemas.openxmlformats.org/officeDocument/2006/relationships/hyperlink" Target="https://ru.wikipedia.org/wiki/%D0%A3%D0%BB%D1%8C%D1%8F%D0%BD%D0%BE%D0%B2%D1%81%D0%BA" TargetMode="External"/><Relationship Id="rId37" Type="http://schemas.openxmlformats.org/officeDocument/2006/relationships/hyperlink" Target="https://ru.wikipedia.org/wiki/%D0%91%D0%B5%D0%BB%D0%B3%D0%BE%D1%80%D0%BE%D0%B4%D1%81%D0%BA%D0%B0%D1%8F_%D0%BE%D0%B1%D0%BB%D0%B0%D1%81%D1%82%D1%8C" TargetMode="External"/><Relationship Id="rId58" Type="http://schemas.openxmlformats.org/officeDocument/2006/relationships/hyperlink" Target="https://ru.wikipedia.org/wiki/%D0%A7%D0%B5%D1%80%D0%B5%D0%BF%D0%BE%D0%B2%D0%B5%D1%86" TargetMode="External"/><Relationship Id="rId79" Type="http://schemas.openxmlformats.org/officeDocument/2006/relationships/hyperlink" Target="https://ru.wikipedia.org/wiki/%D0%A2%D0%B0%D0%BC%D0%B1%D0%BE%D0%B2%D1%81%D0%BA%D0%B0%D1%8F_%D0%BE%D0%B1%D0%BB%D0%B0%D1%81%D1%82%D1%8C" TargetMode="External"/><Relationship Id="rId102" Type="http://schemas.openxmlformats.org/officeDocument/2006/relationships/hyperlink" Target="https://ru.wikipedia.org/wiki/%D0%9D%D0%BE%D0%B2%D0%B3%D0%BE%D1%80%D0%BE%D0%B4%D1%81%D0%BA%D0%B0%D1%8F_%D0%BE%D0%B1%D0%BB%D0%B0%D1%81%D1%82%D1%8C" TargetMode="External"/><Relationship Id="rId123" Type="http://schemas.openxmlformats.org/officeDocument/2006/relationships/hyperlink" Target="https://ru.wikipedia.org/wiki/%D0%90%D0%B1%D0%B0%D0%BA%D0%B0%D0%BD" TargetMode="External"/><Relationship Id="rId144" Type="http://schemas.openxmlformats.org/officeDocument/2006/relationships/hyperlink" Target="https://ru.wikipedia.org/wiki/%D0%A1%D0%B0%D0%BC%D0%B0%D1%80%D1%81%D0%BA%D0%B0%D1%8F_%D0%BE%D0%B1%D0%BB%D0%B0%D1%81%D1%82%D1%8C" TargetMode="External"/><Relationship Id="rId330" Type="http://schemas.openxmlformats.org/officeDocument/2006/relationships/hyperlink" Target="https://ru.wikipedia.org/wiki/%D0%A2%D0%BE%D0%BC%D1%81%D0%BA%D0%B0%D1%8F_%D0%BE%D0%B1%D0%BB%D0%B0%D1%81%D1%82%D1%8C" TargetMode="External"/><Relationship Id="rId90" Type="http://schemas.openxmlformats.org/officeDocument/2006/relationships/hyperlink" Target="https://ru.wikipedia.org/wiki/%D0%90%D0%BC%D1%83%D1%80%D1%81%D0%BA%D0%B0%D1%8F_%D0%BE%D0%B1%D0%BB%D0%B0%D1%81%D1%82%D1%8C" TargetMode="External"/><Relationship Id="rId165" Type="http://schemas.openxmlformats.org/officeDocument/2006/relationships/hyperlink" Target="https://ru.wikipedia.org/wiki/%D0%9C%D0%B8%D0%B0%D1%81%D1%81" TargetMode="External"/><Relationship Id="rId186" Type="http://schemas.openxmlformats.org/officeDocument/2006/relationships/hyperlink" Target="https://ru.wikipedia.org/wiki/%D0%92%D0%BB%D0%B0%D0%B4%D0%B8%D0%BC%D0%B8%D1%80%D1%81%D0%BA%D0%B0%D1%8F_%D0%BE%D0%B1%D0%BB%D0%B0%D1%81%D1%82%D1%8C" TargetMode="External"/><Relationship Id="rId211" Type="http://schemas.openxmlformats.org/officeDocument/2006/relationships/hyperlink" Target="https://ru.wikipedia.org/wiki/%D0%9D%D0%BE%D0%B2%D0%BE%D0%BC%D0%BE%D1%81%D0%BA%D0%BE%D0%B2%D1%81%D0%BA_(%D0%A2%D1%83%D0%BB%D1%8C%D1%81%D0%BA%D0%B0%D1%8F_%D0%BE%D0%B1%D0%BB%D0%B0%D1%81%D1%82%D1%8C)" TargetMode="External"/><Relationship Id="rId232" Type="http://schemas.openxmlformats.org/officeDocument/2006/relationships/hyperlink" Target="https://ru.wikipedia.org/wiki/%D0%A3%D0%BB%D1%8C%D1%8F%D0%BD%D0%BE%D0%B2%D1%81%D0%BA%D0%B0%D1%8F_%D0%BE%D0%B1%D0%BB%D0%B0%D1%81%D1%82%D1%8C" TargetMode="External"/><Relationship Id="rId253" Type="http://schemas.openxmlformats.org/officeDocument/2006/relationships/hyperlink" Target="https://ru.wikipedia.org/wiki/%D0%9D%D0%BE%D0%B3%D0%B8%D0%BD%D1%81%D0%BA" TargetMode="External"/><Relationship Id="rId274" Type="http://schemas.openxmlformats.org/officeDocument/2006/relationships/hyperlink" Target="https://ru.wikipedia.org/wiki/%D0%A1%D0%B0%D0%BD%D0%BA%D1%82-%D0%9F%D0%B5%D1%82%D0%B5%D1%80%D0%B1%D1%83%D1%80%D0%B3" TargetMode="External"/><Relationship Id="rId295" Type="http://schemas.openxmlformats.org/officeDocument/2006/relationships/hyperlink" Target="https://ru.wikipedia.org/wiki/%D0%9E%D0%BC%D1%81%D0%BA%D0%B0%D1%8F_%D0%BE%D0%B1%D0%BB%D0%B0%D1%81%D1%82%D1%8C" TargetMode="External"/><Relationship Id="rId309" Type="http://schemas.openxmlformats.org/officeDocument/2006/relationships/hyperlink" Target="https://ru.wikipedia.org/wiki/%D0%A2%D0%BE%D0%BB%D1%8C%D1%8F%D1%82%D1%82%D0%B8" TargetMode="External"/><Relationship Id="rId27" Type="http://schemas.openxmlformats.org/officeDocument/2006/relationships/hyperlink" Target="https://ru.wikipedia.org/wiki/%D0%91%D1%80%D1%8F%D0%BD%D1%81%D0%BA%D0%B0%D1%8F_%D0%BE%D0%B1%D0%BB%D0%B0%D1%81%D1%82%D1%8C" TargetMode="External"/><Relationship Id="rId48" Type="http://schemas.openxmlformats.org/officeDocument/2006/relationships/hyperlink" Target="https://ru.wikipedia.org/wiki/%D0%A1%D0%BC%D0%BE%D0%BB%D0%B5%D0%BD%D1%81%D0%BA" TargetMode="External"/><Relationship Id="rId69" Type="http://schemas.openxmlformats.org/officeDocument/2006/relationships/hyperlink" Target="https://ru.wikipedia.org/wiki/%D0%9C%D0%B0%D1%80%D0%B8%D0%B9_%D0%AD%D0%BB" TargetMode="External"/><Relationship Id="rId113" Type="http://schemas.openxmlformats.org/officeDocument/2006/relationships/hyperlink" Target="https://ru.wikipedia.org/wiki/%D0%94%D0%B7%D0%B5%D1%80%D0%B6%D0%B8%D0%BD%D1%81%D0%BA_(%D0%9D%D0%B8%D0%B6%D0%B5%D0%B3%D0%BE%D1%80%D0%BE%D0%B4%D1%81%D0%BA%D0%B0%D1%8F_%D0%BE%D0%B1%D0%BB%D0%B0%D1%81%D1%82%D1%8C)" TargetMode="External"/><Relationship Id="rId134" Type="http://schemas.openxmlformats.org/officeDocument/2006/relationships/hyperlink" Target="https://ru.wikipedia.org/wiki/%D0%9F%D1%80%D0%B8%D0%BC%D0%BE%D1%80%D1%81%D0%BA%D0%B8%D0%B9_%D0%BA%D1%80%D0%B0%D0%B9" TargetMode="External"/><Relationship Id="rId320" Type="http://schemas.openxmlformats.org/officeDocument/2006/relationships/hyperlink" Target="https://ru.wikipedia.org/wiki/%D0%A3%D0%BB%D1%8C%D1%8F%D0%BD%D0%BE%D0%B2%D1%81%D0%BA%D0%B0%D1%8F_%D0%BE%D0%B1%D0%BB%D0%B0%D1%81%D1%82%D1%8C" TargetMode="External"/><Relationship Id="rId80" Type="http://schemas.openxmlformats.org/officeDocument/2006/relationships/hyperlink" Target="https://ru.wikipedia.org/wiki/%D0%A5%D0%B8%D0%BC%D0%BA%D0%B8" TargetMode="External"/><Relationship Id="rId155" Type="http://schemas.openxmlformats.org/officeDocument/2006/relationships/hyperlink" Target="https://ru.wikipedia.org/wiki/%D0%A1%D0%B5%D0%B2%D0%B5%D1%80%D0%BE%D0%B4%D0%B2%D0%B8%D0%BD%D1%81%D0%BA" TargetMode="External"/><Relationship Id="rId176" Type="http://schemas.openxmlformats.org/officeDocument/2006/relationships/hyperlink" Target="https://ru.wikipedia.org/wiki/%D0%9F%D1%80%D0%B8%D0%BC%D0%BE%D1%80%D1%81%D0%BA%D0%B8%D0%B9_%D0%BA%D1%80%D0%B0%D0%B9" TargetMode="External"/><Relationship Id="rId197" Type="http://schemas.openxmlformats.org/officeDocument/2006/relationships/hyperlink" Target="https://ru.wikipedia.org/wiki/%D0%9A%D1%8B%D0%B7%D1%8B%D0%BB" TargetMode="External"/><Relationship Id="rId341" Type="http://schemas.openxmlformats.org/officeDocument/2006/relationships/hyperlink" Target="https://ru.wikipedia.org/wiki/%D0%A0%D1%8F%D0%B7%D0%B0%D0%BD%D1%8C" TargetMode="External"/><Relationship Id="rId201" Type="http://schemas.openxmlformats.org/officeDocument/2006/relationships/hyperlink" Target="https://ru.wikipedia.org/wiki/%D0%9D%D0%B5%D1%84%D1%82%D0%B5%D1%8E%D0%B3%D0%B0%D0%BD%D1%81%D0%BA" TargetMode="External"/><Relationship Id="rId222" Type="http://schemas.openxmlformats.org/officeDocument/2006/relationships/hyperlink" Target="https://ru.wikipedia.org/wiki/%D0%A1%D0%B2%D0%B5%D1%80%D0%B4%D0%BB%D0%BE%D0%B2%D1%81%D0%BA%D0%B0%D1%8F_%D0%BE%D0%B1%D0%BB%D0%B0%D1%81%D1%82%D1%8C" TargetMode="External"/><Relationship Id="rId243" Type="http://schemas.openxmlformats.org/officeDocument/2006/relationships/hyperlink" Target="https://ru.wikipedia.org/wiki/%D0%A5%D0%B0%D0%BD%D1%82%D1%8B-%D0%9C%D0%B0%D0%BD%D1%81%D0%B8%D0%B9%D1%81%D0%BA" TargetMode="External"/><Relationship Id="rId264" Type="http://schemas.openxmlformats.org/officeDocument/2006/relationships/hyperlink" Target="https://ru.wikipedia.org/wiki/%D0%9C%D0%BE%D1%81%D0%BA%D0%BE%D0%B2%D1%81%D0%BA%D0%B0%D1%8F_%D0%BE%D0%B1%D0%BB%D0%B0%D1%81%D1%82%D1%8C" TargetMode="External"/><Relationship Id="rId285" Type="http://schemas.openxmlformats.org/officeDocument/2006/relationships/hyperlink" Target="https://ru.wikipedia.org/wiki/%D0%A7%D0%B5%D0%BB%D1%8F%D0%B1%D0%B8%D0%BD%D1%81%D0%BA%D0%B0%D1%8F_%D0%BE%D0%B1%D0%BB%D0%B0%D1%81%D1%82%D1%8C" TargetMode="External"/><Relationship Id="rId17" Type="http://schemas.openxmlformats.org/officeDocument/2006/relationships/hyperlink" Target="https://ru.wikipedia.org/wiki/%D0%9A%D1%83%D1%80%D1%81%D0%BA%D0%B0%D1%8F_%D0%BE%D0%B1%D0%BB%D0%B0%D1%81%D1%82%D1%8C" TargetMode="External"/><Relationship Id="rId38" Type="http://schemas.openxmlformats.org/officeDocument/2006/relationships/hyperlink" Target="https://ru.wikipedia.org/wiki/%D0%9D%D0%B8%D0%B6%D0%BD%D0%B8%D0%B9_%D0%A2%D0%B0%D0%B3%D0%B8%D0%BB" TargetMode="External"/><Relationship Id="rId59" Type="http://schemas.openxmlformats.org/officeDocument/2006/relationships/hyperlink" Target="https://ru.wikipedia.org/wiki/%D0%92%D0%BE%D0%BB%D0%BE%D0%B3%D0%BE%D0%B4%D1%81%D0%BA%D0%B0%D1%8F_%D0%BE%D0%B1%D0%BB%D0%B0%D1%81%D1%82%D1%8C" TargetMode="External"/><Relationship Id="rId103" Type="http://schemas.openxmlformats.org/officeDocument/2006/relationships/hyperlink" Target="https://ru.wikipedia.org/wiki/%D0%9B%D1%8E%D0%B1%D0%B5%D1%80%D1%86%D1%8B" TargetMode="External"/><Relationship Id="rId124" Type="http://schemas.openxmlformats.org/officeDocument/2006/relationships/hyperlink" Target="https://ru.wikipedia.org/wiki/%D0%A5%D0%B0%D0%BA%D0%B0%D1%81%D0%B8%D1%8F" TargetMode="External"/><Relationship Id="rId310" Type="http://schemas.openxmlformats.org/officeDocument/2006/relationships/hyperlink" Target="https://ru.wikipedia.org/wiki/%D0%A1%D0%B0%D0%BC%D0%B0%D1%80%D1%81%D0%BA%D0%B0%D1%8F_%D0%BE%D0%B1%D0%BB%D0%B0%D1%81%D1%82%D1%8C" TargetMode="External"/><Relationship Id="rId70" Type="http://schemas.openxmlformats.org/officeDocument/2006/relationships/hyperlink" Target="https://ru.wikipedia.org/wiki/%D0%A1%D1%82%D0%B5%D1%80%D0%BB%D0%B8%D1%82%D0%B0%D0%BC%D0%B0%D0%BA" TargetMode="External"/><Relationship Id="rId91" Type="http://schemas.openxmlformats.org/officeDocument/2006/relationships/hyperlink" Target="https://ru.wikipedia.org/wiki/%D0%9A%D0%BE%D0%BC%D1%81%D0%BE%D0%BC%D0%BE%D0%BB%D1%8C%D1%81%D0%BA-%D0%BD%D0%B0-%D0%90%D0%BC%D1%83%D1%80%D0%B5" TargetMode="External"/><Relationship Id="rId145" Type="http://schemas.openxmlformats.org/officeDocument/2006/relationships/hyperlink" Target="https://ru.wikipedia.org/wiki/%D0%9F%D0%B5%D1%82%D1%80%D0%BE%D0%BF%D0%B0%D0%B2%D0%BB%D0%BE%D0%B2%D1%81%D0%BA-%D0%9A%D0%B0%D0%BC%D1%87%D0%B0%D1%82%D1%81%D0%BA%D0%B8%D0%B9" TargetMode="External"/><Relationship Id="rId166" Type="http://schemas.openxmlformats.org/officeDocument/2006/relationships/hyperlink" Target="https://ru.wikipedia.org/wiki/%D0%A7%D0%B5%D0%BB%D1%8F%D0%B1%D0%B8%D0%BD%D1%81%D0%BA%D0%B0%D1%8F_%D0%BE%D0%B1%D0%BB%D0%B0%D1%81%D1%82%D1%8C" TargetMode="External"/><Relationship Id="rId187" Type="http://schemas.openxmlformats.org/officeDocument/2006/relationships/hyperlink" Target="https://ru.wikipedia.org/wiki/%D0%9D%D0%B5%D1%84%D1%82%D0%B5%D0%BA%D0%B0%D0%BC%D1%81%D0%BA" TargetMode="External"/><Relationship Id="rId331" Type="http://schemas.openxmlformats.org/officeDocument/2006/relationships/hyperlink" Target="https://ru.wikipedia.org/wiki/%D0%9D%D0%B0%D0%B1%D0%B5%D1%80%D0%B5%D0%B6%D0%BD%D1%8B%D0%B5_%D0%A7%D0%B5%D0%BB%D0%BD%D1%8B" TargetMode="External"/><Relationship Id="rId1" Type="http://schemas.openxmlformats.org/officeDocument/2006/relationships/hyperlink" Target="https://ru.wikipedia.org/wiki/%D0%93%D0%BE%D1%80%D0%BE%D0%B4%D0%B0_%D0%A0%D0%BE%D1%81%D1%81%D0%B8%D0%B8" TargetMode="External"/><Relationship Id="rId212" Type="http://schemas.openxmlformats.org/officeDocument/2006/relationships/hyperlink" Target="https://ru.wikipedia.org/wiki/%D0%A2%D1%83%D0%BB%D1%8C%D1%81%D0%BA%D0%B0%D1%8F_%D0%BE%D0%B1%D0%BB%D0%B0%D1%81%D1%82%D1%8C" TargetMode="External"/><Relationship Id="rId233" Type="http://schemas.openxmlformats.org/officeDocument/2006/relationships/hyperlink" Target="https://ru.wikipedia.org/wiki/%D0%9F%D1%83%D1%88%D0%BA%D0%B8%D0%BD%D0%BE" TargetMode="External"/><Relationship Id="rId254" Type="http://schemas.openxmlformats.org/officeDocument/2006/relationships/hyperlink" Target="https://ru.wikipedia.org/wiki/%D0%9C%D0%BE%D1%81%D0%BA%D0%BE%D0%B2%D1%81%D0%BA%D0%B0%D1%8F_%D0%BE%D0%B1%D0%BB%D0%B0%D1%81%D1%82%D1%8C" TargetMode="External"/><Relationship Id="rId28" Type="http://schemas.openxmlformats.org/officeDocument/2006/relationships/hyperlink" Target="https://ru.wikipedia.org/wiki/%D0%98%D0%B2%D0%B0%D0%BD%D0%BE%D0%B2%D0%BE" TargetMode="External"/><Relationship Id="rId49" Type="http://schemas.openxmlformats.org/officeDocument/2006/relationships/hyperlink" Target="https://ru.wikipedia.org/wiki/%D0%A1%D0%BC%D0%BE%D0%BB%D0%B5%D0%BD%D1%81%D0%BA%D0%B0%D1%8F_%D0%BE%D0%B1%D0%BB%D0%B0%D1%81%D1%82%D1%8C" TargetMode="External"/><Relationship Id="rId114" Type="http://schemas.openxmlformats.org/officeDocument/2006/relationships/hyperlink" Target="https://ru.wikipedia.org/wiki/%D0%9D%D0%B8%D0%B6%D0%B5%D0%B3%D0%BE%D1%80%D0%BE%D0%B4%D1%81%D0%BA%D0%B0%D1%8F_%D0%BE%D0%B1%D0%BB%D0%B0%D1%81%D1%82%D1%8C" TargetMode="External"/><Relationship Id="rId275" Type="http://schemas.openxmlformats.org/officeDocument/2006/relationships/hyperlink" Target="https://ru.wikipedia.org/wiki/%D0%A1%D0%B0%D0%BD%D0%BA%D1%82-%D0%9F%D0%B5%D1%82%D0%B5%D1%80%D0%B1%D1%83%D1%80%D0%B3" TargetMode="External"/><Relationship Id="rId296" Type="http://schemas.openxmlformats.org/officeDocument/2006/relationships/hyperlink" Target="https://ru.wikipedia.org/wiki/%D0%9A%D1%80%D0%B0%D1%81%D0%BD%D0%BE%D0%B4%D0%B0%D1%80" TargetMode="External"/><Relationship Id="rId300" Type="http://schemas.openxmlformats.org/officeDocument/2006/relationships/hyperlink" Target="https://ru.wikipedia.org/wiki/%D0%9F%D0%B5%D1%80%D0%BC%D1%8C" TargetMode="External"/><Relationship Id="rId60" Type="http://schemas.openxmlformats.org/officeDocument/2006/relationships/hyperlink" Target="https://ru.wikipedia.org/wiki/%D0%9E%D1%80%D1%91%D0%BB_(%D0%B3%D0%BE%D1%80%D0%BE%D0%B4)" TargetMode="External"/><Relationship Id="rId81" Type="http://schemas.openxmlformats.org/officeDocument/2006/relationships/hyperlink" Target="https://ru.wikipedia.org/wiki/%D0%9C%D0%BE%D1%81%D0%BA%D0%BE%D0%B2%D1%81%D0%BA%D0%B0%D1%8F_%D0%BE%D0%B1%D0%BB%D0%B0%D1%81%D1%82%D1%8C" TargetMode="External"/><Relationship Id="rId135" Type="http://schemas.openxmlformats.org/officeDocument/2006/relationships/hyperlink" Target="https://ru.wikipedia.org/wiki/%D0%9F%D1%80%D0%BE%D0%BA%D0%BE%D0%BF%D1%8C%D0%B5%D0%B2%D1%81%D0%BA" TargetMode="External"/><Relationship Id="rId156" Type="http://schemas.openxmlformats.org/officeDocument/2006/relationships/hyperlink" Target="https://ru.wikipedia.org/wiki/%D0%90%D1%80%D1%85%D0%B0%D0%BD%D0%B3%D0%B5%D0%BB%D1%8C%D1%81%D0%BA%D0%B0%D1%8F_%D0%BE%D0%B1%D0%BB%D0%B0%D1%81%D1%82%D1%8C" TargetMode="External"/><Relationship Id="rId177" Type="http://schemas.openxmlformats.org/officeDocument/2006/relationships/hyperlink" Target="https://ru.wikipedia.org/wiki/%D0%91%D0%B5%D1%80%D0%B5%D0%B7%D0%BD%D0%B8%D0%BA%D0%B8" TargetMode="External"/><Relationship Id="rId198" Type="http://schemas.openxmlformats.org/officeDocument/2006/relationships/hyperlink" Target="https://ru.wikipedia.org/wiki/%D0%A2%D1%8B%D0%B2%D0%B0" TargetMode="External"/><Relationship Id="rId321" Type="http://schemas.openxmlformats.org/officeDocument/2006/relationships/hyperlink" Target="https://ru.wikipedia.org/wiki/%D0%98%D1%80%D0%BA%D1%83%D1%82%D1%81%D0%BA" TargetMode="External"/><Relationship Id="rId342" Type="http://schemas.openxmlformats.org/officeDocument/2006/relationships/hyperlink" Target="https://ru.wikipedia.org/wiki/%D0%A0%D1%8F%D0%B7%D0%B0%D0%BD%D1%81%D0%BA%D0%B0%D1%8F_%D0%BE%D0%B1%D0%BB%D0%B0%D1%81%D1%82%D1%8C" TargetMode="External"/><Relationship Id="rId202" Type="http://schemas.openxmlformats.org/officeDocument/2006/relationships/hyperlink" Target="https://ru.wikipedia.org/wiki/%D0%A5%D0%B0%D0%BD%D1%82%D1%8B-%D0%9C%D0%B0%D0%BD%D1%81%D0%B8%D0%B9%D1%81%D0%BA%D0%B8%D0%B9_%D0%90%D0%9E" TargetMode="External"/><Relationship Id="rId223" Type="http://schemas.openxmlformats.org/officeDocument/2006/relationships/hyperlink" Target="https://ru.wikipedia.org/wiki/%D0%9C%D0%B8%D1%85%D0%B0%D0%B9%D0%BB%D0%BE%D0%B2%D1%81%D0%BA_(%D0%A1%D1%82%D0%B0%D0%B2%D1%80%D0%BE%D0%BF%D0%BE%D0%BB%D1%8C%D1%81%D0%BA%D0%B8%D0%B9_%D0%BA%D1%80%D0%B0%D0%B9)" TargetMode="External"/><Relationship Id="rId244" Type="http://schemas.openxmlformats.org/officeDocument/2006/relationships/hyperlink" Target="https://ru.wikipedia.org/wiki/%D0%A5%D0%B0%D0%BD%D1%82%D1%8B-%D0%9C%D0%B0%D0%BD%D1%81%D0%B8%D0%B9%D1%81%D0%BA%D0%B8%D0%B9_%D0%90%D0%9E" TargetMode="External"/><Relationship Id="rId18" Type="http://schemas.openxmlformats.org/officeDocument/2006/relationships/hyperlink" Target="https://ru.wikipedia.org/wiki/%D0%A3%D0%BB%D0%B0%D0%BD-%D0%A3%D0%B4%D1%8D" TargetMode="External"/><Relationship Id="rId39" Type="http://schemas.openxmlformats.org/officeDocument/2006/relationships/hyperlink" Target="https://ru.wikipedia.org/wiki/%D0%A1%D0%B2%D0%B5%D1%80%D0%B4%D0%BB%D0%BE%D0%B2%D1%81%D0%BA%D0%B0%D1%8F_%D0%BE%D0%B1%D0%BB%D0%B0%D1%81%D1%82%D1%8C" TargetMode="External"/><Relationship Id="rId265" Type="http://schemas.openxmlformats.org/officeDocument/2006/relationships/hyperlink" Target="https://ru.wikipedia.org/wiki/%D0%90%D1%87%D0%B8%D0%BD%D1%81%D0%BA" TargetMode="External"/><Relationship Id="rId286" Type="http://schemas.openxmlformats.org/officeDocument/2006/relationships/hyperlink" Target="https://ru.wikipedia.org/wiki/%D0%9A%D1%80%D0%B0%D1%81%D0%BD%D0%BE%D1%8F%D1%80%D1%81%D0%BA" TargetMode="External"/><Relationship Id="rId50" Type="http://schemas.openxmlformats.org/officeDocument/2006/relationships/hyperlink" Target="https://ru.wikipedia.org/wiki/%D0%9F%D0%BE%D0%B4%D0%BE%D0%BB%D1%8C%D1%81%D0%BA" TargetMode="External"/><Relationship Id="rId104" Type="http://schemas.openxmlformats.org/officeDocument/2006/relationships/hyperlink" Target="https://ru.wikipedia.org/wiki/%D0%9C%D0%BE%D1%81%D0%BA%D0%BE%D0%B2%D1%81%D0%BA%D0%B0%D1%8F_%D0%BE%D0%B1%D0%BB%D0%B0%D1%81%D1%82%D1%8C" TargetMode="External"/><Relationship Id="rId125" Type="http://schemas.openxmlformats.org/officeDocument/2006/relationships/hyperlink" Target="https://ru.wikipedia.org/wiki/%D0%91%D0%B0%D0%BB%D0%B0%D0%BA%D0%BE%D0%B2%D0%BE" TargetMode="External"/><Relationship Id="rId146" Type="http://schemas.openxmlformats.org/officeDocument/2006/relationships/hyperlink" Target="https://ru.wikipedia.org/wiki/%D0%9A%D0%B0%D0%BC%D1%87%D0%B0%D1%82%D1%81%D0%BA%D0%B8%D0%B9_%D0%BA%D1%80%D0%B0%D0%B9" TargetMode="External"/><Relationship Id="rId167" Type="http://schemas.openxmlformats.org/officeDocument/2006/relationships/hyperlink" Target="https://ru.wikipedia.org/wiki/%D0%9A%D0%BE%D0%BF%D0%B5%D0%B9%D1%81%D0%BA" TargetMode="External"/><Relationship Id="rId188" Type="http://schemas.openxmlformats.org/officeDocument/2006/relationships/hyperlink" Target="https://ru.wikipedia.org/wiki/%D0%91%D0%B0%D1%88%D0%BA%D0%BE%D1%80%D1%82%D0%BE%D1%81%D1%82%D0%B0%D0%BD" TargetMode="External"/><Relationship Id="rId311" Type="http://schemas.openxmlformats.org/officeDocument/2006/relationships/hyperlink" Target="https://ru.wikipedia.org/wiki/%D0%91%D0%B0%D1%80%D0%BD%D0%B0%D1%83%D0%BB" TargetMode="External"/><Relationship Id="rId332" Type="http://schemas.openxmlformats.org/officeDocument/2006/relationships/hyperlink" Target="https://ru.wikipedia.org/wiki/%D0%A2%D0%B0%D1%82%D0%B0%D1%80%D1%81%D1%82%D0%B0%D0%BD" TargetMode="External"/><Relationship Id="rId71" Type="http://schemas.openxmlformats.org/officeDocument/2006/relationships/hyperlink" Target="https://ru.wikipedia.org/wiki/%D0%91%D0%B0%D1%88%D0%BA%D0%BE%D1%80%D1%82%D0%BE%D1%81%D1%82%D0%B0%D0%BD" TargetMode="External"/><Relationship Id="rId92" Type="http://schemas.openxmlformats.org/officeDocument/2006/relationships/hyperlink" Target="https://ru.wikipedia.org/wiki/%D0%A5%D0%B0%D0%B1%D0%B0%D1%80%D0%BE%D0%B2%D1%81%D0%BA%D0%B8%D0%B9_%D0%BA%D1%80%D0%B0%D0%B9" TargetMode="External"/><Relationship Id="rId213" Type="http://schemas.openxmlformats.org/officeDocument/2006/relationships/hyperlink" Target="https://ru.wikipedia.org/wiki/%D0%95%D1%81%D1%81%D0%B5%D0%BD%D1%82%D1%83%D0%BA%D0%B8" TargetMode="External"/><Relationship Id="rId234" Type="http://schemas.openxmlformats.org/officeDocument/2006/relationships/hyperlink" Target="https://ru.wikipedia.org/wiki/%D0%9C%D0%BE%D1%81%D0%BA%D0%BE%D0%B2%D1%81%D0%BA%D0%B0%D1%8F_%D0%BE%D0%B1%D0%BB%D0%B0%D1%81%D1%82%D1%8C" TargetMode="External"/><Relationship Id="rId2" Type="http://schemas.openxmlformats.org/officeDocument/2006/relationships/hyperlink" Target="https://ru.wikipedia.org/wiki/%D0%A7%D0%B5%D0%B1%D0%BE%D0%BA%D1%81%D0%B0%D1%80%D1%8B" TargetMode="External"/><Relationship Id="rId29" Type="http://schemas.openxmlformats.org/officeDocument/2006/relationships/hyperlink" Target="https://ru.wikipedia.org/wiki/%D0%98%D0%B2%D0%B0%D0%BD%D0%BE%D0%B2%D1%81%D0%BA%D0%B0%D1%8F_%D0%BE%D0%B1%D0%BB%D0%B0%D1%81%D1%82%D1%8C" TargetMode="External"/><Relationship Id="rId255" Type="http://schemas.openxmlformats.org/officeDocument/2006/relationships/hyperlink" Target="https://ru.wikipedia.org/wiki/%D0%9D%D0%BE%D0%B2%D0%BE%D1%88%D0%B0%D1%85%D1%82%D0%B8%D0%BD%D1%81%D0%BA" TargetMode="External"/><Relationship Id="rId276" Type="http://schemas.openxmlformats.org/officeDocument/2006/relationships/hyperlink" Target="https://ru.wikipedia.org/wiki/%D0%9D%D0%BE%D0%B2%D0%BE%D1%81%D0%B8%D0%B1%D0%B8%D1%80%D1%81%D0%BA" TargetMode="External"/><Relationship Id="rId297" Type="http://schemas.openxmlformats.org/officeDocument/2006/relationships/hyperlink" Target="https://ru.wikipedia.org/wiki/%D0%9A%D1%80%D0%B0%D1%81%D0%BD%D0%BE%D0%B4%D0%B0%D1%80%D1%81%D0%BA%D0%B8%D0%B9_%D0%BA%D1%80%D0%B0%D0%B9" TargetMode="External"/><Relationship Id="rId40" Type="http://schemas.openxmlformats.org/officeDocument/2006/relationships/hyperlink" Target="https://ru.wikipedia.org/wiki/%D0%9A%D0%B0%D0%BB%D1%83%D0%B3%D0%B0" TargetMode="External"/><Relationship Id="rId115" Type="http://schemas.openxmlformats.org/officeDocument/2006/relationships/hyperlink" Target="https://ru.wikipedia.org/wiki/%D0%9F%D1%81%D0%BA%D0%BE%D0%B2" TargetMode="External"/><Relationship Id="rId136" Type="http://schemas.openxmlformats.org/officeDocument/2006/relationships/hyperlink" Target="https://ru.wikipedia.org/wiki/%D0%9A%D0%B5%D0%BC%D0%B5%D1%80%D0%BE%D0%B2%D1%81%D0%BA%D0%B0%D1%8F_%D0%BE%D0%B1%D0%BB%D0%B0%D1%81%D1%82%D1%8C" TargetMode="External"/><Relationship Id="rId157" Type="http://schemas.openxmlformats.org/officeDocument/2006/relationships/hyperlink" Target="https://ru.wikipedia.org/wiki/%D0%A5%D0%B0%D1%81%D0%B0%D0%B2%D1%8E%D1%80%D1%82" TargetMode="External"/><Relationship Id="rId178" Type="http://schemas.openxmlformats.org/officeDocument/2006/relationships/hyperlink" Target="https://ru.wikipedia.org/wiki/%D0%9F%D0%B5%D1%80%D0%BC%D1%81%D0%BA%D0%B8%D0%B9_%D0%BA%D1%80%D0%B0%D0%B9" TargetMode="External"/><Relationship Id="rId301" Type="http://schemas.openxmlformats.org/officeDocument/2006/relationships/hyperlink" Target="https://ru.wikipedia.org/wiki/%D0%9F%D0%B5%D1%80%D0%BC%D1%81%D0%BA%D0%B8%D0%B9_%D0%BA%D1%80%D0%B0%D0%B9" TargetMode="External"/><Relationship Id="rId322" Type="http://schemas.openxmlformats.org/officeDocument/2006/relationships/hyperlink" Target="https://ru.wikipedia.org/wiki/%D0%98%D1%80%D0%BA%D1%83%D1%82%D1%81%D0%BA%D0%B0%D1%8F_%D0%BE%D0%B1%D0%BB%D0%B0%D1%81%D1%82%D1%8C" TargetMode="External"/><Relationship Id="rId343" Type="http://schemas.openxmlformats.org/officeDocument/2006/relationships/hyperlink" Target="https://ru.wikipedia.org/wiki/%D0%91%D0%B0%D0%BB%D0%B0%D1%88%D0%B8%D1%85%D0%B0" TargetMode="External"/><Relationship Id="rId61" Type="http://schemas.openxmlformats.org/officeDocument/2006/relationships/hyperlink" Target="https://ru.wikipedia.org/wiki/%D0%9E%D1%80%D0%BB%D0%BE%D0%B2%D1%81%D0%BA%D0%B0%D1%8F_%D0%BE%D0%B1%D0%BB%D0%B0%D1%81%D1%82%D1%8C" TargetMode="External"/><Relationship Id="rId82" Type="http://schemas.openxmlformats.org/officeDocument/2006/relationships/hyperlink" Target="https://ru.wikipedia.org/wiki/%D0%93%D0%BE%D1%80%D0%BE%D0%B4%D0%B0_%D0%A0%D0%BE%D1%81%D1%81%D0%B8%D0%B8" TargetMode="External"/><Relationship Id="rId199" Type="http://schemas.openxmlformats.org/officeDocument/2006/relationships/hyperlink" Target="https://ru.wikipedia.org/wiki/%D0%94%D0%B5%D1%80%D0%B1%D0%B5%D0%BD%D1%82" TargetMode="External"/><Relationship Id="rId203" Type="http://schemas.openxmlformats.org/officeDocument/2006/relationships/hyperlink" Target="https://ru.wikipedia.org/wiki/%D0%9D%D0%B0%D0%B7%D1%80%D0%B0%D0%BD%D1%8C" TargetMode="External"/><Relationship Id="rId19" Type="http://schemas.openxmlformats.org/officeDocument/2006/relationships/hyperlink" Target="https://ru.wikipedia.org/wiki/%D0%91%D1%83%D1%80%D1%8F%D1%82%D0%B8%D1%8F" TargetMode="External"/><Relationship Id="rId224" Type="http://schemas.openxmlformats.org/officeDocument/2006/relationships/hyperlink" Target="https://ru.wikipedia.org/wiki/%D0%A1%D1%82%D0%B0%D0%B2%D1%80%D0%BE%D0%BF%D0%BE%D0%BB%D1%8C%D1%81%D0%BA%D0%B8%D0%B9_%D0%BA%D1%80%D0%B0%D0%B9" TargetMode="External"/><Relationship Id="rId245" Type="http://schemas.openxmlformats.org/officeDocument/2006/relationships/hyperlink" Target="https://ru.wikipedia.org/wiki/%D0%9D%D0%BE%D0%B2%D1%8B%D0%B9_%D0%A3%D1%80%D0%B5%D0%BD%D0%B3%D0%BE%D0%B9" TargetMode="External"/><Relationship Id="rId266" Type="http://schemas.openxmlformats.org/officeDocument/2006/relationships/hyperlink" Target="https://ru.wikipedia.org/wiki/%D0%9A%D1%80%D0%B0%D1%81%D0%BD%D0%BE%D1%8F%D1%80%D1%81%D0%BA%D0%B8%D0%B9_%D0%BA%D1%80%D0%B0%D0%B9" TargetMode="External"/><Relationship Id="rId287" Type="http://schemas.openxmlformats.org/officeDocument/2006/relationships/hyperlink" Target="https://ru.wikipedia.org/wiki/%D0%9A%D1%80%D0%B0%D1%81%D0%BD%D0%BE%D1%8F%D1%80%D1%81%D0%BA%D0%B8%D0%B9_%D0%BA%D1%80%D0%B0%D0%B9" TargetMode="External"/><Relationship Id="rId30" Type="http://schemas.openxmlformats.org/officeDocument/2006/relationships/hyperlink" Target="https://ru.wikipedia.org/wiki/%D0%AF%D0%BA%D1%83%D1%82%D1%81%D0%BA" TargetMode="External"/><Relationship Id="rId105" Type="http://schemas.openxmlformats.org/officeDocument/2006/relationships/hyperlink" Target="https://ru.wikipedia.org/wiki/%D0%91%D1%80%D0%B0%D1%82%D1%81%D0%BA" TargetMode="External"/><Relationship Id="rId126" Type="http://schemas.openxmlformats.org/officeDocument/2006/relationships/hyperlink" Target="https://ru.wikipedia.org/wiki/%D0%A1%D0%B0%D1%80%D0%B0%D1%82%D0%BE%D0%B2%D1%81%D0%BA%D0%B0%D1%8F_%D0%BE%D0%B1%D0%BB%D0%B0%D1%81%D1%82%D1%8C" TargetMode="External"/><Relationship Id="rId147" Type="http://schemas.openxmlformats.org/officeDocument/2006/relationships/hyperlink" Target="https://ru.wikipedia.org/wiki/%D0%9A%D0%B0%D0%BC%D0%B5%D0%BD%D1%81%D0%BA-%D0%A3%D1%80%D0%B0%D0%BB%D1%8C%D1%81%D0%BA%D0%B8%D0%B9" TargetMode="External"/><Relationship Id="rId168" Type="http://schemas.openxmlformats.org/officeDocument/2006/relationships/hyperlink" Target="https://ru.wikipedia.org/wiki/%D0%A7%D0%B5%D0%BB%D1%8F%D0%B1%D0%B8%D0%BD%D1%81%D0%BA%D0%B0%D1%8F_%D0%BE%D0%B1%D0%BB%D0%B0%D1%81%D1%82%D1%8C" TargetMode="External"/><Relationship Id="rId312" Type="http://schemas.openxmlformats.org/officeDocument/2006/relationships/hyperlink" Target="https://ru.wikipedia.org/wiki/%D0%90%D0%BB%D1%82%D0%B0%D0%B9%D1%81%D0%BA%D0%B8%D0%B9_%D0%BA%D1%80%D0%B0%D0%B9" TargetMode="External"/><Relationship Id="rId333" Type="http://schemas.openxmlformats.org/officeDocument/2006/relationships/hyperlink" Target="https://ru.wikipedia.org/wiki/%D0%A1%D0%B5%D0%B2%D0%B0%D1%81%D1%82%D0%BE%D0%BF%D0%BE%D0%BB%D1%8C" TargetMode="External"/><Relationship Id="rId51" Type="http://schemas.openxmlformats.org/officeDocument/2006/relationships/hyperlink" Target="https://ru.wikipedia.org/wiki/%D0%9C%D0%BE%D1%81%D0%BA%D0%BE%D0%B2%D1%81%D0%BA%D0%B0%D1%8F_%D0%BE%D0%B1%D0%BB%D0%B0%D1%81%D1%82%D1%8C" TargetMode="External"/><Relationship Id="rId72" Type="http://schemas.openxmlformats.org/officeDocument/2006/relationships/hyperlink" Target="https://ru.wikipedia.org/wiki/%D0%9C%D1%83%D1%80%D0%BC%D0%B0%D0%BD%D1%81%D0%BA" TargetMode="External"/><Relationship Id="rId93" Type="http://schemas.openxmlformats.org/officeDocument/2006/relationships/hyperlink" Target="https://ru.wikipedia.org/wiki/%D0%9F%D0%B5%D1%82%D1%80%D0%BE%D0%B7%D0%B0%D0%B2%D0%BE%D0%B4%D1%81%D0%BA" TargetMode="External"/><Relationship Id="rId189" Type="http://schemas.openxmlformats.org/officeDocument/2006/relationships/hyperlink" Target="https://ru.wikipedia.org/wiki/%D0%9A%D0%B8%D1%81%D0%BB%D0%BE%D0%B2%D0%BE%D0%B4%D1%81%D0%BA" TargetMode="External"/><Relationship Id="rId3" Type="http://schemas.openxmlformats.org/officeDocument/2006/relationships/hyperlink" Target="https://ru.wikipedia.org/wiki/%D0%A7%D1%83%D0%B2%D0%B0%D1%88%D0%B8%D1%8F" TargetMode="External"/><Relationship Id="rId214" Type="http://schemas.openxmlformats.org/officeDocument/2006/relationships/hyperlink" Target="https://ru.wikipedia.org/wiki/%D0%A1%D1%82%D0%B0%D0%B2%D1%80%D0%BE%D0%BF%D0%BE%D0%BB%D1%8C%D1%81%D0%BA%D0%B8%D0%B9_%D0%BA%D1%80%D0%B0%D0%B9" TargetMode="External"/><Relationship Id="rId235" Type="http://schemas.openxmlformats.org/officeDocument/2006/relationships/hyperlink" Target="https://ru.wikipedia.org/wiki/%D0%90%D1%80%D1%82%D1%91%D0%BC_(%D0%B3%D0%BE%D1%80%D0%BE%D0%B4)" TargetMode="External"/><Relationship Id="rId256" Type="http://schemas.openxmlformats.org/officeDocument/2006/relationships/hyperlink" Target="https://ru.wikipedia.org/wiki/%D0%A0%D0%BE%D1%81%D1%82%D0%BE%D0%B2%D1%81%D0%BA%D0%B0%D1%8F_%D0%BE%D0%B1%D0%BB%D0%B0%D1%81%D1%82%D1%8C" TargetMode="External"/><Relationship Id="rId277" Type="http://schemas.openxmlformats.org/officeDocument/2006/relationships/hyperlink" Target="https://ru.wikipedia.org/wiki/%D0%9D%D0%BE%D0%B2%D0%BE%D1%81%D0%B8%D0%B1%D0%B8%D1%80%D1%81%D0%BA%D0%B0%D1%8F_%D0%BE%D0%B1%D0%BB%D0%B0%D1%81%D1%82%D1%8C" TargetMode="External"/><Relationship Id="rId298" Type="http://schemas.openxmlformats.org/officeDocument/2006/relationships/hyperlink" Target="https://ru.wikipedia.org/wiki/%D0%92%D0%BE%D1%80%D0%BE%D0%BD%D0%B5%D0%B6" TargetMode="External"/><Relationship Id="rId116" Type="http://schemas.openxmlformats.org/officeDocument/2006/relationships/hyperlink" Target="https://ru.wikipedia.org/wiki/%D0%9F%D1%81%D0%BA%D0%BE%D0%B2%D1%81%D0%BA%D0%B0%D1%8F_%D0%BE%D0%B1%D0%BB%D0%B0%D1%81%D1%82%D1%8C" TargetMode="External"/><Relationship Id="rId137" Type="http://schemas.openxmlformats.org/officeDocument/2006/relationships/hyperlink" Target="https://ru.wikipedia.org/wiki/%D0%A0%D1%8B%D0%B1%D0%B8%D0%BD%D1%81%D0%BA" TargetMode="External"/><Relationship Id="rId158" Type="http://schemas.openxmlformats.org/officeDocument/2006/relationships/hyperlink" Target="https://ru.wikipedia.org/wiki/%D0%94%D0%B0%D0%B3%D0%B5%D1%81%D1%82%D0%B0%D0%BD" TargetMode="External"/><Relationship Id="rId302" Type="http://schemas.openxmlformats.org/officeDocument/2006/relationships/hyperlink" Target="https://ru.wikipedia.org/wiki/%D0%92%D0%BE%D0%BB%D0%B3%D0%BE%D0%B3%D1%80%D0%B0%D0%B4" TargetMode="External"/><Relationship Id="rId323" Type="http://schemas.openxmlformats.org/officeDocument/2006/relationships/hyperlink" Target="https://ru.wikipedia.org/wiki/%D0%92%D0%BB%D0%B0%D0%B4%D0%B8%D0%B2%D0%BE%D1%81%D1%82%D0%BE%D0%BA" TargetMode="External"/><Relationship Id="rId344" Type="http://schemas.openxmlformats.org/officeDocument/2006/relationships/hyperlink" Target="https://ru.wikipedia.org/wiki/%D0%9C%D0%BE%D1%81%D0%BA%D0%BE%D0%B2%D1%81%D0%BA%D0%B0%D1%8F_%D0%BE%D0%B1%D0%BB%D0%B0%D1%81%D1%82%D1%8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49"/>
  <sheetViews>
    <sheetView tabSelected="1" zoomScaleNormal="100" workbookViewId="0">
      <pane xSplit="2" ySplit="1" topLeftCell="G50" activePane="bottomRight" state="frozen"/>
      <selection pane="topRight"/>
      <selection pane="bottomLeft"/>
      <selection pane="bottomRight" activeCell="A76" sqref="A76"/>
    </sheetView>
  </sheetViews>
  <sheetFormatPr defaultColWidth="12.42578125" defaultRowHeight="15" customHeight="1" x14ac:dyDescent="0.2"/>
  <cols>
    <col min="1" max="1" width="6.28515625" style="1" customWidth="1"/>
    <col min="2" max="2" width="59.5703125" customWidth="1"/>
    <col min="3" max="20" width="14.28515625" style="2" customWidth="1"/>
  </cols>
  <sheetData>
    <row r="1" spans="1:20" ht="15.75" customHeight="1" x14ac:dyDescent="0.2">
      <c r="A1" s="3" t="s">
        <v>0</v>
      </c>
      <c r="B1" s="4" t="s">
        <v>1</v>
      </c>
      <c r="C1" s="5">
        <v>2024</v>
      </c>
      <c r="D1" s="5">
        <f t="shared" ref="D1:S1" si="0">C1+1</f>
        <v>2025</v>
      </c>
      <c r="E1" s="5">
        <f t="shared" si="0"/>
        <v>2026</v>
      </c>
      <c r="F1" s="5">
        <f t="shared" si="0"/>
        <v>2027</v>
      </c>
      <c r="G1" s="5">
        <f t="shared" si="0"/>
        <v>2028</v>
      </c>
      <c r="H1" s="5">
        <f t="shared" si="0"/>
        <v>2029</v>
      </c>
      <c r="I1" s="5">
        <f t="shared" si="0"/>
        <v>2030</v>
      </c>
      <c r="J1" s="5">
        <f t="shared" si="0"/>
        <v>2031</v>
      </c>
      <c r="K1" s="5">
        <f t="shared" si="0"/>
        <v>2032</v>
      </c>
      <c r="L1" s="5">
        <f t="shared" si="0"/>
        <v>2033</v>
      </c>
      <c r="M1" s="5">
        <f t="shared" si="0"/>
        <v>2034</v>
      </c>
      <c r="N1" s="5">
        <f t="shared" si="0"/>
        <v>2035</v>
      </c>
      <c r="O1" s="5">
        <f t="shared" si="0"/>
        <v>2036</v>
      </c>
      <c r="P1" s="5">
        <f t="shared" si="0"/>
        <v>2037</v>
      </c>
      <c r="Q1" s="5">
        <f t="shared" si="0"/>
        <v>2038</v>
      </c>
      <c r="R1" s="5">
        <f t="shared" si="0"/>
        <v>2039</v>
      </c>
      <c r="S1" s="5">
        <f t="shared" si="0"/>
        <v>2040</v>
      </c>
      <c r="T1" s="6"/>
    </row>
    <row r="2" spans="1:20" ht="15.75" customHeight="1" x14ac:dyDescent="0.2">
      <c r="A2" s="3"/>
      <c r="B2" s="7" t="s">
        <v>2</v>
      </c>
      <c r="C2" s="8">
        <v>1</v>
      </c>
      <c r="D2" s="8">
        <f t="shared" ref="D2:S2" si="1">C2+1</f>
        <v>2</v>
      </c>
      <c r="E2" s="8">
        <f t="shared" si="1"/>
        <v>3</v>
      </c>
      <c r="F2" s="8">
        <f t="shared" si="1"/>
        <v>4</v>
      </c>
      <c r="G2" s="8">
        <f t="shared" si="1"/>
        <v>5</v>
      </c>
      <c r="H2" s="8">
        <f t="shared" si="1"/>
        <v>6</v>
      </c>
      <c r="I2" s="8">
        <f t="shared" si="1"/>
        <v>7</v>
      </c>
      <c r="J2" s="8">
        <f t="shared" si="1"/>
        <v>8</v>
      </c>
      <c r="K2" s="8">
        <f t="shared" si="1"/>
        <v>9</v>
      </c>
      <c r="L2" s="8">
        <f t="shared" si="1"/>
        <v>10</v>
      </c>
      <c r="M2" s="8">
        <f t="shared" si="1"/>
        <v>11</v>
      </c>
      <c r="N2" s="8">
        <f t="shared" si="1"/>
        <v>12</v>
      </c>
      <c r="O2" s="8">
        <f t="shared" si="1"/>
        <v>13</v>
      </c>
      <c r="P2" s="8">
        <f t="shared" si="1"/>
        <v>14</v>
      </c>
      <c r="Q2" s="8">
        <f t="shared" si="1"/>
        <v>15</v>
      </c>
      <c r="R2" s="8">
        <f t="shared" si="1"/>
        <v>16</v>
      </c>
      <c r="S2" s="8">
        <f t="shared" si="1"/>
        <v>17</v>
      </c>
      <c r="T2" s="9" t="s">
        <v>3</v>
      </c>
    </row>
    <row r="3" spans="1:20" ht="15.75" customHeight="1" x14ac:dyDescent="0.2">
      <c r="A3" s="10"/>
      <c r="B3" s="11" t="s">
        <v>4</v>
      </c>
      <c r="C3" s="12">
        <f t="shared" ref="C3:S3" si="2">C4-C59</f>
        <v>-300.99</v>
      </c>
      <c r="D3" s="12">
        <f t="shared" si="2"/>
        <v>-3660</v>
      </c>
      <c r="E3" s="12">
        <f t="shared" si="2"/>
        <v>-49070</v>
      </c>
      <c r="F3" s="12">
        <f t="shared" si="2"/>
        <v>-149261.5</v>
      </c>
      <c r="G3" s="12">
        <f t="shared" si="2"/>
        <v>-2002140.4750000001</v>
      </c>
      <c r="H3" s="12">
        <f t="shared" si="2"/>
        <v>-1994664.8274999999</v>
      </c>
      <c r="I3" s="12">
        <f t="shared" si="2"/>
        <v>-3781234.4836249999</v>
      </c>
      <c r="J3" s="12">
        <f t="shared" si="2"/>
        <v>368410.09287499997</v>
      </c>
      <c r="K3" s="12">
        <f t="shared" si="2"/>
        <v>1825110.9475187501</v>
      </c>
      <c r="L3" s="12">
        <f t="shared" si="2"/>
        <v>3271506.2148946878</v>
      </c>
      <c r="M3" s="12">
        <f t="shared" si="2"/>
        <v>3565955.495639422</v>
      </c>
      <c r="N3" s="12">
        <f t="shared" si="2"/>
        <v>3542032.6404213933</v>
      </c>
      <c r="O3" s="12">
        <f t="shared" si="2"/>
        <v>4560867.4169424623</v>
      </c>
      <c r="P3" s="12">
        <f t="shared" si="2"/>
        <v>4513397.8106495859</v>
      </c>
      <c r="Q3" s="12">
        <f t="shared" si="2"/>
        <v>5134652.5335966144</v>
      </c>
      <c r="R3" s="12">
        <f t="shared" si="2"/>
        <v>5046444.6676396048</v>
      </c>
      <c r="S3" s="12">
        <f t="shared" si="2"/>
        <v>1692958.2569665746</v>
      </c>
      <c r="T3" s="13">
        <f>SUM(C3:S3)</f>
        <v>25541003.801019095</v>
      </c>
    </row>
    <row r="4" spans="1:20" ht="15.75" customHeight="1" x14ac:dyDescent="0.2">
      <c r="A4" s="14">
        <v>1</v>
      </c>
      <c r="B4" s="15" t="s">
        <v>5</v>
      </c>
      <c r="C4" s="16">
        <f t="shared" ref="C4:S4" si="3">C6*C7+C9*C10+C12*C13+C15*C16+C18*C19+C21*C22+C24*C25+C27*C28+C30*C31+C33*C34+C36*C37+C57*C58+C39*C40+C42*C43+C45*C46+C48*C49+C51*C52+C54*C55</f>
        <v>0</v>
      </c>
      <c r="D4" s="16">
        <f t="shared" si="3"/>
        <v>0</v>
      </c>
      <c r="E4" s="16">
        <f t="shared" si="3"/>
        <v>0</v>
      </c>
      <c r="F4" s="16">
        <f t="shared" si="3"/>
        <v>0</v>
      </c>
      <c r="G4" s="16">
        <f t="shared" si="3"/>
        <v>0</v>
      </c>
      <c r="H4" s="16">
        <f t="shared" si="3"/>
        <v>0</v>
      </c>
      <c r="I4" s="16">
        <f t="shared" si="3"/>
        <v>57000</v>
      </c>
      <c r="J4" s="16">
        <f t="shared" si="3"/>
        <v>841728.91999999993</v>
      </c>
      <c r="K4" s="16">
        <f t="shared" si="3"/>
        <v>2576760.6</v>
      </c>
      <c r="L4" s="16">
        <f t="shared" si="3"/>
        <v>4100495.85</v>
      </c>
      <c r="M4" s="16">
        <f t="shared" si="3"/>
        <v>4423472.1124999998</v>
      </c>
      <c r="N4" s="16">
        <f t="shared" si="3"/>
        <v>4429317.1881250003</v>
      </c>
      <c r="O4" s="16">
        <f t="shared" si="3"/>
        <v>6399644.5175312497</v>
      </c>
      <c r="P4" s="16">
        <f t="shared" si="3"/>
        <v>6405868.2134078126</v>
      </c>
      <c r="Q4" s="16">
        <f t="shared" si="3"/>
        <v>6976803.0940782027</v>
      </c>
      <c r="R4" s="16">
        <f t="shared" si="3"/>
        <v>6983664.7187821139</v>
      </c>
      <c r="S4" s="16">
        <f t="shared" si="3"/>
        <v>2741269.4247212186</v>
      </c>
      <c r="T4" s="13">
        <f>SUM(C4:S4)</f>
        <v>45936024.639145598</v>
      </c>
    </row>
    <row r="5" spans="1:20" ht="15.75" customHeight="1" x14ac:dyDescent="0.2">
      <c r="A5" s="17">
        <v>1</v>
      </c>
      <c r="B5" s="18" t="s">
        <v>6</v>
      </c>
      <c r="C5" s="19"/>
      <c r="D5" s="19"/>
      <c r="E5" s="19"/>
      <c r="F5" s="19"/>
      <c r="G5" s="19"/>
      <c r="H5" s="19"/>
      <c r="I5" s="19">
        <v>10000</v>
      </c>
      <c r="J5" s="19">
        <f t="shared" ref="J5:S5" si="4">J6*J7</f>
        <v>192000</v>
      </c>
      <c r="K5" s="19">
        <f t="shared" si="4"/>
        <v>240000</v>
      </c>
      <c r="L5" s="19">
        <f t="shared" si="4"/>
        <v>240000</v>
      </c>
      <c r="M5" s="19">
        <f t="shared" si="4"/>
        <v>500000</v>
      </c>
      <c r="N5" s="19">
        <f t="shared" si="4"/>
        <v>500000</v>
      </c>
      <c r="O5" s="19">
        <f t="shared" si="4"/>
        <v>500000</v>
      </c>
      <c r="P5" s="19">
        <f t="shared" si="4"/>
        <v>500000</v>
      </c>
      <c r="Q5" s="19">
        <f t="shared" si="4"/>
        <v>500000</v>
      </c>
      <c r="R5" s="19">
        <f t="shared" si="4"/>
        <v>500000</v>
      </c>
      <c r="S5" s="19">
        <f t="shared" si="4"/>
        <v>600000</v>
      </c>
      <c r="T5" s="20">
        <f>SUM(C5:S5)</f>
        <v>4282000</v>
      </c>
    </row>
    <row r="6" spans="1:20" ht="15.75" customHeight="1" x14ac:dyDescent="0.2">
      <c r="A6" s="21"/>
      <c r="B6" s="22" t="s">
        <v>7</v>
      </c>
      <c r="C6" s="23"/>
      <c r="D6" s="23"/>
      <c r="E6" s="23"/>
      <c r="F6" s="23"/>
      <c r="G6" s="23"/>
      <c r="H6" s="23"/>
      <c r="I6" s="23">
        <v>2</v>
      </c>
      <c r="J6" s="23">
        <f>I6</f>
        <v>2</v>
      </c>
      <c r="K6" s="23">
        <f t="shared" ref="K6:L6" si="5">J6</f>
        <v>2</v>
      </c>
      <c r="L6" s="23">
        <f t="shared" si="5"/>
        <v>2</v>
      </c>
      <c r="M6" s="23">
        <v>2.5</v>
      </c>
      <c r="N6" s="23">
        <f>M6</f>
        <v>2.5</v>
      </c>
      <c r="O6" s="23">
        <f t="shared" ref="O6:R6" si="6">N6</f>
        <v>2.5</v>
      </c>
      <c r="P6" s="23">
        <f t="shared" si="6"/>
        <v>2.5</v>
      </c>
      <c r="Q6" s="23">
        <f t="shared" si="6"/>
        <v>2.5</v>
      </c>
      <c r="R6" s="23">
        <f t="shared" si="6"/>
        <v>2.5</v>
      </c>
      <c r="S6" s="23">
        <v>3</v>
      </c>
      <c r="T6" s="13"/>
    </row>
    <row r="7" spans="1:20" ht="15.75" customHeight="1" x14ac:dyDescent="0.2">
      <c r="A7" s="21"/>
      <c r="B7" s="22" t="s">
        <v>8</v>
      </c>
      <c r="C7" s="23"/>
      <c r="D7" s="23"/>
      <c r="E7" s="23"/>
      <c r="F7" s="23"/>
      <c r="G7" s="23"/>
      <c r="H7" s="23"/>
      <c r="I7" s="23">
        <v>20000</v>
      </c>
      <c r="J7" s="23">
        <v>96000</v>
      </c>
      <c r="K7" s="23">
        <v>120000</v>
      </c>
      <c r="L7" s="23">
        <v>120000</v>
      </c>
      <c r="M7" s="23">
        <v>200000</v>
      </c>
      <c r="N7" s="23">
        <v>200000</v>
      </c>
      <c r="O7" s="23">
        <v>200000</v>
      </c>
      <c r="P7" s="23">
        <v>200000</v>
      </c>
      <c r="Q7" s="23">
        <v>200000</v>
      </c>
      <c r="R7" s="23">
        <v>200000</v>
      </c>
      <c r="S7" s="23">
        <v>200000</v>
      </c>
      <c r="T7" s="13"/>
    </row>
    <row r="8" spans="1:20" ht="15.75" customHeight="1" x14ac:dyDescent="0.2">
      <c r="A8" s="17">
        <v>2</v>
      </c>
      <c r="B8" s="18" t="s">
        <v>9</v>
      </c>
      <c r="C8" s="19"/>
      <c r="D8" s="19"/>
      <c r="E8" s="19"/>
      <c r="F8" s="19"/>
      <c r="G8" s="19"/>
      <c r="H8" s="19"/>
      <c r="I8" s="19">
        <f t="shared" ref="I8:S8" si="7">I9*I10</f>
        <v>6000</v>
      </c>
      <c r="J8" s="19">
        <f t="shared" si="7"/>
        <v>72000</v>
      </c>
      <c r="K8" s="19">
        <f t="shared" si="7"/>
        <v>72000</v>
      </c>
      <c r="L8" s="19">
        <f t="shared" si="7"/>
        <v>72000</v>
      </c>
      <c r="M8" s="19">
        <f t="shared" si="7"/>
        <v>90000</v>
      </c>
      <c r="N8" s="19">
        <f t="shared" si="7"/>
        <v>90000</v>
      </c>
      <c r="O8" s="19">
        <f t="shared" si="7"/>
        <v>90000</v>
      </c>
      <c r="P8" s="19">
        <f t="shared" si="7"/>
        <v>90000</v>
      </c>
      <c r="Q8" s="19">
        <f t="shared" si="7"/>
        <v>90000</v>
      </c>
      <c r="R8" s="19">
        <f t="shared" si="7"/>
        <v>90000</v>
      </c>
      <c r="S8" s="19">
        <f t="shared" si="7"/>
        <v>108000</v>
      </c>
      <c r="T8" s="20">
        <f>SUM(C8:S8)</f>
        <v>870000</v>
      </c>
    </row>
    <row r="9" spans="1:20" ht="15.75" customHeight="1" x14ac:dyDescent="0.2">
      <c r="A9" s="21"/>
      <c r="B9" s="22" t="s">
        <v>7</v>
      </c>
      <c r="C9" s="23"/>
      <c r="D9" s="23"/>
      <c r="E9" s="23"/>
      <c r="F9" s="23"/>
      <c r="G9" s="23"/>
      <c r="H9" s="23"/>
      <c r="I9" s="23">
        <f>I6</f>
        <v>2</v>
      </c>
      <c r="J9" s="23">
        <f t="shared" ref="J9:S9" si="8">J6</f>
        <v>2</v>
      </c>
      <c r="K9" s="23">
        <f t="shared" si="8"/>
        <v>2</v>
      </c>
      <c r="L9" s="23">
        <f t="shared" si="8"/>
        <v>2</v>
      </c>
      <c r="M9" s="23">
        <f t="shared" si="8"/>
        <v>2.5</v>
      </c>
      <c r="N9" s="23">
        <f t="shared" si="8"/>
        <v>2.5</v>
      </c>
      <c r="O9" s="23">
        <f t="shared" si="8"/>
        <v>2.5</v>
      </c>
      <c r="P9" s="23">
        <f t="shared" si="8"/>
        <v>2.5</v>
      </c>
      <c r="Q9" s="23">
        <f t="shared" si="8"/>
        <v>2.5</v>
      </c>
      <c r="R9" s="23">
        <f t="shared" si="8"/>
        <v>2.5</v>
      </c>
      <c r="S9" s="23">
        <f t="shared" si="8"/>
        <v>3</v>
      </c>
      <c r="T9" s="13"/>
    </row>
    <row r="10" spans="1:20" ht="15.75" customHeight="1" x14ac:dyDescent="0.2">
      <c r="A10" s="21"/>
      <c r="B10" s="22" t="s">
        <v>8</v>
      </c>
      <c r="C10" s="23"/>
      <c r="D10" s="23"/>
      <c r="E10" s="23"/>
      <c r="F10" s="23"/>
      <c r="G10" s="23"/>
      <c r="H10" s="23"/>
      <c r="I10" s="23">
        <v>3000</v>
      </c>
      <c r="J10" s="23">
        <v>36000</v>
      </c>
      <c r="K10" s="23">
        <v>36000</v>
      </c>
      <c r="L10" s="23">
        <v>36000</v>
      </c>
      <c r="M10" s="23">
        <v>36000</v>
      </c>
      <c r="N10" s="23">
        <v>36000</v>
      </c>
      <c r="O10" s="23">
        <v>36000</v>
      </c>
      <c r="P10" s="23">
        <v>36000</v>
      </c>
      <c r="Q10" s="23">
        <v>36000</v>
      </c>
      <c r="R10" s="23">
        <v>36000</v>
      </c>
      <c r="S10" s="23">
        <v>36000</v>
      </c>
      <c r="T10" s="13"/>
    </row>
    <row r="11" spans="1:20" ht="16.899999999999999" customHeight="1" x14ac:dyDescent="0.2">
      <c r="A11" s="17">
        <v>3</v>
      </c>
      <c r="B11" s="18" t="s">
        <v>10</v>
      </c>
      <c r="C11" s="19"/>
      <c r="D11" s="19"/>
      <c r="E11" s="19"/>
      <c r="F11" s="19"/>
      <c r="G11" s="19"/>
      <c r="H11" s="19"/>
      <c r="I11" s="19">
        <f t="shared" ref="I11:S11" si="9">I12*I13</f>
        <v>5000</v>
      </c>
      <c r="J11" s="19">
        <f t="shared" si="9"/>
        <v>57600</v>
      </c>
      <c r="K11" s="19">
        <f t="shared" si="9"/>
        <v>72000</v>
      </c>
      <c r="L11" s="19">
        <f t="shared" si="9"/>
        <v>72000</v>
      </c>
      <c r="M11" s="19">
        <f t="shared" si="9"/>
        <v>90000</v>
      </c>
      <c r="N11" s="19">
        <f t="shared" si="9"/>
        <v>90000</v>
      </c>
      <c r="O11" s="19">
        <f t="shared" si="9"/>
        <v>90000</v>
      </c>
      <c r="P11" s="19">
        <f t="shared" si="9"/>
        <v>90000</v>
      </c>
      <c r="Q11" s="19">
        <f t="shared" si="9"/>
        <v>90000</v>
      </c>
      <c r="R11" s="19">
        <f t="shared" si="9"/>
        <v>90000</v>
      </c>
      <c r="S11" s="19">
        <f t="shared" si="9"/>
        <v>108000</v>
      </c>
      <c r="T11" s="20">
        <f>SUM(C11:S11)</f>
        <v>854600</v>
      </c>
    </row>
    <row r="12" spans="1:20" ht="16.899999999999999" customHeight="1" x14ac:dyDescent="0.2">
      <c r="A12" s="21"/>
      <c r="B12" s="22" t="s">
        <v>7</v>
      </c>
      <c r="C12" s="23"/>
      <c r="D12" s="23"/>
      <c r="E12" s="23"/>
      <c r="F12" s="23"/>
      <c r="G12" s="23"/>
      <c r="H12" s="23"/>
      <c r="I12" s="23">
        <f>I9</f>
        <v>2</v>
      </c>
      <c r="J12" s="23">
        <f t="shared" ref="J12:S12" si="10">J9</f>
        <v>2</v>
      </c>
      <c r="K12" s="23">
        <f t="shared" si="10"/>
        <v>2</v>
      </c>
      <c r="L12" s="23">
        <f t="shared" si="10"/>
        <v>2</v>
      </c>
      <c r="M12" s="23">
        <f t="shared" si="10"/>
        <v>2.5</v>
      </c>
      <c r="N12" s="23">
        <f t="shared" si="10"/>
        <v>2.5</v>
      </c>
      <c r="O12" s="23">
        <f t="shared" si="10"/>
        <v>2.5</v>
      </c>
      <c r="P12" s="23">
        <f t="shared" si="10"/>
        <v>2.5</v>
      </c>
      <c r="Q12" s="23">
        <f t="shared" si="10"/>
        <v>2.5</v>
      </c>
      <c r="R12" s="23">
        <f t="shared" si="10"/>
        <v>2.5</v>
      </c>
      <c r="S12" s="23">
        <f t="shared" si="10"/>
        <v>3</v>
      </c>
      <c r="T12" s="13"/>
    </row>
    <row r="13" spans="1:20" ht="16.899999999999999" customHeight="1" x14ac:dyDescent="0.2">
      <c r="A13" s="21"/>
      <c r="B13" s="22" t="s">
        <v>8</v>
      </c>
      <c r="C13" s="23"/>
      <c r="D13" s="23"/>
      <c r="E13" s="23"/>
      <c r="F13" s="23"/>
      <c r="G13" s="23"/>
      <c r="H13" s="23"/>
      <c r="I13" s="23">
        <v>2500</v>
      </c>
      <c r="J13" s="23">
        <v>28800</v>
      </c>
      <c r="K13" s="23">
        <v>36000</v>
      </c>
      <c r="L13" s="23">
        <v>36000</v>
      </c>
      <c r="M13" s="23">
        <v>36000</v>
      </c>
      <c r="N13" s="23">
        <v>36000</v>
      </c>
      <c r="O13" s="23">
        <v>36000</v>
      </c>
      <c r="P13" s="23">
        <v>36000</v>
      </c>
      <c r="Q13" s="23">
        <v>36000</v>
      </c>
      <c r="R13" s="23">
        <v>36000</v>
      </c>
      <c r="S13" s="23">
        <v>36000</v>
      </c>
      <c r="T13" s="13"/>
    </row>
    <row r="14" spans="1:20" ht="15.75" customHeight="1" x14ac:dyDescent="0.2">
      <c r="A14" s="17">
        <v>4</v>
      </c>
      <c r="B14" s="18" t="s">
        <v>11</v>
      </c>
      <c r="C14" s="19"/>
      <c r="D14" s="19"/>
      <c r="E14" s="19"/>
      <c r="F14" s="19"/>
      <c r="G14" s="19"/>
      <c r="H14" s="19"/>
      <c r="I14" s="19"/>
      <c r="J14" s="19">
        <f t="shared" ref="J14:S14" si="11">J15*J16</f>
        <v>9600</v>
      </c>
      <c r="K14" s="19">
        <f t="shared" si="11"/>
        <v>13200</v>
      </c>
      <c r="L14" s="19">
        <f t="shared" si="11"/>
        <v>13200</v>
      </c>
      <c r="M14" s="19">
        <f t="shared" si="11"/>
        <v>13200</v>
      </c>
      <c r="N14" s="19">
        <f t="shared" si="11"/>
        <v>13200</v>
      </c>
      <c r="O14" s="19">
        <f t="shared" si="11"/>
        <v>13200</v>
      </c>
      <c r="P14" s="19">
        <f t="shared" si="11"/>
        <v>13200</v>
      </c>
      <c r="Q14" s="19">
        <f t="shared" si="11"/>
        <v>13200</v>
      </c>
      <c r="R14" s="19">
        <f t="shared" si="11"/>
        <v>13200</v>
      </c>
      <c r="S14" s="19">
        <f t="shared" si="11"/>
        <v>13200</v>
      </c>
      <c r="T14" s="20">
        <f>SUM(C14:S14)</f>
        <v>128400</v>
      </c>
    </row>
    <row r="15" spans="1:20" ht="15.75" customHeight="1" x14ac:dyDescent="0.2">
      <c r="A15" s="21"/>
      <c r="B15" s="22" t="s">
        <v>7</v>
      </c>
      <c r="C15" s="23"/>
      <c r="D15" s="23"/>
      <c r="E15" s="23"/>
      <c r="F15" s="23"/>
      <c r="G15" s="23"/>
      <c r="H15" s="23"/>
      <c r="I15" s="23"/>
      <c r="J15" s="23">
        <v>800</v>
      </c>
      <c r="K15" s="23">
        <v>1100</v>
      </c>
      <c r="L15" s="23">
        <v>1100</v>
      </c>
      <c r="M15" s="23">
        <v>1100</v>
      </c>
      <c r="N15" s="23">
        <v>1100</v>
      </c>
      <c r="O15" s="23">
        <v>1100</v>
      </c>
      <c r="P15" s="23">
        <v>1100</v>
      </c>
      <c r="Q15" s="23">
        <v>1100</v>
      </c>
      <c r="R15" s="23">
        <v>1100</v>
      </c>
      <c r="S15" s="23">
        <v>1100</v>
      </c>
      <c r="T15" s="13"/>
    </row>
    <row r="16" spans="1:20" ht="15.75" customHeight="1" x14ac:dyDescent="0.2">
      <c r="A16" s="21"/>
      <c r="B16" s="22" t="s">
        <v>8</v>
      </c>
      <c r="C16" s="23"/>
      <c r="D16" s="23"/>
      <c r="E16" s="23"/>
      <c r="F16" s="23"/>
      <c r="G16" s="23"/>
      <c r="H16" s="23"/>
      <c r="I16" s="23"/>
      <c r="J16" s="23">
        <v>12</v>
      </c>
      <c r="K16" s="23">
        <v>12</v>
      </c>
      <c r="L16" s="23">
        <v>12</v>
      </c>
      <c r="M16" s="23">
        <v>12</v>
      </c>
      <c r="N16" s="23">
        <v>12</v>
      </c>
      <c r="O16" s="23">
        <v>12</v>
      </c>
      <c r="P16" s="23">
        <v>12</v>
      </c>
      <c r="Q16" s="23">
        <v>12</v>
      </c>
      <c r="R16" s="23">
        <v>12</v>
      </c>
      <c r="S16" s="23">
        <v>12</v>
      </c>
      <c r="T16" s="13"/>
    </row>
    <row r="17" spans="1:20" ht="15.75" customHeight="1" x14ac:dyDescent="0.2">
      <c r="A17" s="17">
        <v>5</v>
      </c>
      <c r="B17" s="18" t="s">
        <v>12</v>
      </c>
      <c r="C17" s="19"/>
      <c r="D17" s="19"/>
      <c r="E17" s="19"/>
      <c r="F17" s="19"/>
      <c r="G17" s="19"/>
      <c r="H17" s="19"/>
      <c r="I17" s="19">
        <f t="shared" ref="I17:S17" si="12">I18*I19</f>
        <v>1000</v>
      </c>
      <c r="J17" s="19">
        <f t="shared" si="12"/>
        <v>72000</v>
      </c>
      <c r="K17" s="19">
        <f t="shared" si="12"/>
        <v>86400</v>
      </c>
      <c r="L17" s="19">
        <f t="shared" si="12"/>
        <v>86400</v>
      </c>
      <c r="M17" s="19">
        <f t="shared" si="12"/>
        <v>108000</v>
      </c>
      <c r="N17" s="19">
        <f t="shared" si="12"/>
        <v>108000</v>
      </c>
      <c r="O17" s="19">
        <f t="shared" si="12"/>
        <v>122400</v>
      </c>
      <c r="P17" s="19">
        <f t="shared" si="12"/>
        <v>122400</v>
      </c>
      <c r="Q17" s="19">
        <f t="shared" si="12"/>
        <v>136800</v>
      </c>
      <c r="R17" s="19">
        <f t="shared" si="12"/>
        <v>136800</v>
      </c>
      <c r="S17" s="19">
        <f t="shared" si="12"/>
        <v>151200</v>
      </c>
      <c r="T17" s="20">
        <f>SUM(C17:S17)</f>
        <v>1131400</v>
      </c>
    </row>
    <row r="18" spans="1:20" ht="15.75" customHeight="1" x14ac:dyDescent="0.2">
      <c r="A18" s="21"/>
      <c r="B18" s="22" t="s">
        <v>7</v>
      </c>
      <c r="C18" s="23"/>
      <c r="D18" s="23"/>
      <c r="E18" s="23"/>
      <c r="F18" s="23"/>
      <c r="G18" s="23"/>
      <c r="H18" s="23"/>
      <c r="I18" s="23">
        <v>1</v>
      </c>
      <c r="J18" s="23">
        <v>1</v>
      </c>
      <c r="K18" s="23">
        <v>1.2</v>
      </c>
      <c r="L18" s="23">
        <v>1.2</v>
      </c>
      <c r="M18" s="23">
        <v>1.5</v>
      </c>
      <c r="N18" s="23">
        <v>1.5</v>
      </c>
      <c r="O18" s="23">
        <v>1.7</v>
      </c>
      <c r="P18" s="23">
        <v>1.7</v>
      </c>
      <c r="Q18" s="23">
        <v>1.9</v>
      </c>
      <c r="R18" s="23">
        <v>1.9</v>
      </c>
      <c r="S18" s="23">
        <v>2.1</v>
      </c>
      <c r="T18" s="13"/>
    </row>
    <row r="19" spans="1:20" ht="15.75" customHeight="1" x14ac:dyDescent="0.2">
      <c r="A19" s="21"/>
      <c r="B19" s="22" t="s">
        <v>8</v>
      </c>
      <c r="C19" s="23"/>
      <c r="D19" s="23"/>
      <c r="E19" s="23"/>
      <c r="F19" s="23"/>
      <c r="G19" s="23"/>
      <c r="H19" s="23"/>
      <c r="I19" s="23">
        <v>1000</v>
      </c>
      <c r="J19" s="23">
        <v>72000</v>
      </c>
      <c r="K19" s="23">
        <v>72000</v>
      </c>
      <c r="L19" s="23">
        <v>72000</v>
      </c>
      <c r="M19" s="23">
        <v>72000</v>
      </c>
      <c r="N19" s="23">
        <v>72000</v>
      </c>
      <c r="O19" s="23">
        <v>72000</v>
      </c>
      <c r="P19" s="23">
        <v>72000</v>
      </c>
      <c r="Q19" s="23">
        <v>72000</v>
      </c>
      <c r="R19" s="23">
        <v>72000</v>
      </c>
      <c r="S19" s="23">
        <v>72000</v>
      </c>
      <c r="T19" s="13"/>
    </row>
    <row r="20" spans="1:20" ht="15.75" customHeight="1" x14ac:dyDescent="0.2">
      <c r="A20" s="17">
        <v>6</v>
      </c>
      <c r="B20" s="18" t="s">
        <v>13</v>
      </c>
      <c r="C20" s="19"/>
      <c r="D20" s="19"/>
      <c r="E20" s="19"/>
      <c r="F20" s="19"/>
      <c r="G20" s="19"/>
      <c r="H20" s="19"/>
      <c r="I20" s="19">
        <f t="shared" ref="I20:S20" si="13">I21*I22</f>
        <v>5000</v>
      </c>
      <c r="J20" s="19">
        <f t="shared" si="13"/>
        <v>60000</v>
      </c>
      <c r="K20" s="19">
        <f t="shared" si="13"/>
        <v>63000</v>
      </c>
      <c r="L20" s="19">
        <f t="shared" si="13"/>
        <v>66150</v>
      </c>
      <c r="M20" s="19">
        <f t="shared" si="13"/>
        <v>69457.5</v>
      </c>
      <c r="N20" s="19">
        <f t="shared" si="13"/>
        <v>72930.375</v>
      </c>
      <c r="O20" s="19">
        <f t="shared" si="13"/>
        <v>76576.893750000003</v>
      </c>
      <c r="P20" s="19">
        <f t="shared" si="13"/>
        <v>80405.738437500011</v>
      </c>
      <c r="Q20" s="19">
        <f t="shared" si="13"/>
        <v>84426.025359375009</v>
      </c>
      <c r="R20" s="19">
        <f t="shared" si="13"/>
        <v>88647.326627343762</v>
      </c>
      <c r="S20" s="19">
        <f t="shared" si="13"/>
        <v>93079.692958710948</v>
      </c>
      <c r="T20" s="20">
        <f>SUM(C20:S20)</f>
        <v>759673.55213292979</v>
      </c>
    </row>
    <row r="21" spans="1:20" ht="15.75" customHeight="1" x14ac:dyDescent="0.2">
      <c r="A21" s="21"/>
      <c r="B21" s="22" t="s">
        <v>7</v>
      </c>
      <c r="C21" s="23"/>
      <c r="D21" s="23"/>
      <c r="E21" s="23"/>
      <c r="F21" s="23"/>
      <c r="G21" s="23"/>
      <c r="H21" s="23"/>
      <c r="I21" s="23">
        <v>2500</v>
      </c>
      <c r="J21" s="23">
        <v>30000</v>
      </c>
      <c r="K21" s="23">
        <f>J21*1.05</f>
        <v>31500</v>
      </c>
      <c r="L21" s="23">
        <f t="shared" ref="L21:S21" si="14">K21*1.05</f>
        <v>33075</v>
      </c>
      <c r="M21" s="23">
        <f t="shared" si="14"/>
        <v>34728.75</v>
      </c>
      <c r="N21" s="23">
        <f t="shared" si="14"/>
        <v>36465.1875</v>
      </c>
      <c r="O21" s="23">
        <f t="shared" si="14"/>
        <v>38288.446875000001</v>
      </c>
      <c r="P21" s="23">
        <f t="shared" si="14"/>
        <v>40202.869218750006</v>
      </c>
      <c r="Q21" s="23">
        <f t="shared" si="14"/>
        <v>42213.012679687505</v>
      </c>
      <c r="R21" s="23">
        <f t="shared" si="14"/>
        <v>44323.663313671881</v>
      </c>
      <c r="S21" s="23">
        <f t="shared" si="14"/>
        <v>46539.846479355474</v>
      </c>
      <c r="T21" s="13"/>
    </row>
    <row r="22" spans="1:20" ht="15.75" customHeight="1" x14ac:dyDescent="0.2">
      <c r="A22" s="21"/>
      <c r="B22" s="22" t="s">
        <v>8</v>
      </c>
      <c r="C22" s="23"/>
      <c r="D22" s="23"/>
      <c r="E22" s="23"/>
      <c r="F22" s="23"/>
      <c r="G22" s="23"/>
      <c r="H22" s="23"/>
      <c r="I22" s="23">
        <v>2</v>
      </c>
      <c r="J22" s="24">
        <v>2</v>
      </c>
      <c r="K22" s="24">
        <v>2</v>
      </c>
      <c r="L22" s="24">
        <v>2</v>
      </c>
      <c r="M22" s="24">
        <v>2</v>
      </c>
      <c r="N22" s="24">
        <v>2</v>
      </c>
      <c r="O22" s="24">
        <v>2</v>
      </c>
      <c r="P22" s="24">
        <v>2</v>
      </c>
      <c r="Q22" s="24">
        <v>2</v>
      </c>
      <c r="R22" s="24">
        <v>2</v>
      </c>
      <c r="S22" s="24">
        <v>2</v>
      </c>
      <c r="T22" s="13"/>
    </row>
    <row r="23" spans="1:20" ht="12.75" x14ac:dyDescent="0.2">
      <c r="A23" s="17">
        <v>7</v>
      </c>
      <c r="B23" s="18" t="s">
        <v>14</v>
      </c>
      <c r="C23" s="19"/>
      <c r="D23" s="19"/>
      <c r="E23" s="19"/>
      <c r="F23" s="19"/>
      <c r="G23" s="19"/>
      <c r="H23" s="19"/>
      <c r="I23" s="19"/>
      <c r="J23" s="19">
        <f t="shared" ref="J23:S23" si="15">J24*J25</f>
        <v>200</v>
      </c>
      <c r="K23" s="19">
        <f t="shared" si="15"/>
        <v>200</v>
      </c>
      <c r="L23" s="19">
        <f t="shared" si="15"/>
        <v>200</v>
      </c>
      <c r="M23" s="19">
        <f t="shared" si="15"/>
        <v>200</v>
      </c>
      <c r="N23" s="19">
        <f t="shared" si="15"/>
        <v>200</v>
      </c>
      <c r="O23" s="19">
        <f t="shared" si="15"/>
        <v>200</v>
      </c>
      <c r="P23" s="19">
        <f t="shared" si="15"/>
        <v>200</v>
      </c>
      <c r="Q23" s="19">
        <f t="shared" si="15"/>
        <v>200</v>
      </c>
      <c r="R23" s="19">
        <f t="shared" si="15"/>
        <v>200</v>
      </c>
      <c r="S23" s="19">
        <f t="shared" si="15"/>
        <v>200</v>
      </c>
      <c r="T23" s="20">
        <f>SUM(C23:S23)</f>
        <v>2000</v>
      </c>
    </row>
    <row r="24" spans="1:20" ht="18" customHeight="1" x14ac:dyDescent="0.2">
      <c r="A24" s="21"/>
      <c r="B24" s="22" t="s">
        <v>7</v>
      </c>
      <c r="C24" s="23"/>
      <c r="D24" s="23"/>
      <c r="E24" s="23"/>
      <c r="F24" s="23"/>
      <c r="G24" s="23"/>
      <c r="H24" s="23"/>
      <c r="I24" s="23"/>
      <c r="J24" s="23">
        <v>50</v>
      </c>
      <c r="K24" s="23">
        <v>50</v>
      </c>
      <c r="L24" s="23">
        <v>50</v>
      </c>
      <c r="M24" s="23">
        <v>50</v>
      </c>
      <c r="N24" s="23">
        <v>50</v>
      </c>
      <c r="O24" s="23">
        <v>50</v>
      </c>
      <c r="P24" s="23">
        <v>50</v>
      </c>
      <c r="Q24" s="23">
        <v>50</v>
      </c>
      <c r="R24" s="23">
        <v>50</v>
      </c>
      <c r="S24" s="23">
        <v>50</v>
      </c>
      <c r="T24" s="13"/>
    </row>
    <row r="25" spans="1:20" ht="19.899999999999999" customHeight="1" x14ac:dyDescent="0.2">
      <c r="A25" s="21"/>
      <c r="B25" s="22" t="s">
        <v>8</v>
      </c>
      <c r="C25" s="23"/>
      <c r="D25" s="23"/>
      <c r="E25" s="23"/>
      <c r="F25" s="23"/>
      <c r="G25" s="23"/>
      <c r="H25" s="23"/>
      <c r="I25" s="23"/>
      <c r="J25" s="23">
        <v>4</v>
      </c>
      <c r="K25" s="23">
        <v>4</v>
      </c>
      <c r="L25" s="23">
        <v>4</v>
      </c>
      <c r="M25" s="23">
        <v>4</v>
      </c>
      <c r="N25" s="23">
        <v>4</v>
      </c>
      <c r="O25" s="23">
        <v>4</v>
      </c>
      <c r="P25" s="23">
        <v>4</v>
      </c>
      <c r="Q25" s="23">
        <v>4</v>
      </c>
      <c r="R25" s="23">
        <v>4</v>
      </c>
      <c r="S25" s="23">
        <v>4</v>
      </c>
      <c r="T25" s="13"/>
    </row>
    <row r="26" spans="1:20" ht="17.45" customHeight="1" x14ac:dyDescent="0.2">
      <c r="A26" s="17">
        <v>8</v>
      </c>
      <c r="B26" s="18" t="s">
        <v>15</v>
      </c>
      <c r="C26" s="19"/>
      <c r="D26" s="19"/>
      <c r="E26" s="19"/>
      <c r="F26" s="19"/>
      <c r="G26" s="19"/>
      <c r="H26" s="19"/>
      <c r="I26" s="19"/>
      <c r="J26" s="19">
        <f t="shared" ref="J26:S26" si="16">J27*J28</f>
        <v>22800</v>
      </c>
      <c r="K26" s="19">
        <f t="shared" si="16"/>
        <v>28800</v>
      </c>
      <c r="L26" s="19">
        <f t="shared" si="16"/>
        <v>30240</v>
      </c>
      <c r="M26" s="19">
        <f t="shared" si="16"/>
        <v>31752</v>
      </c>
      <c r="N26" s="19">
        <f t="shared" si="16"/>
        <v>33339.600000000006</v>
      </c>
      <c r="O26" s="19">
        <f t="shared" si="16"/>
        <v>35006.58</v>
      </c>
      <c r="P26" s="19">
        <f t="shared" si="16"/>
        <v>36756.909000000007</v>
      </c>
      <c r="Q26" s="19">
        <f t="shared" si="16"/>
        <v>38594.754450000008</v>
      </c>
      <c r="R26" s="19">
        <f t="shared" si="16"/>
        <v>40524.492172500009</v>
      </c>
      <c r="S26" s="19">
        <f t="shared" si="16"/>
        <v>42550.716781125011</v>
      </c>
      <c r="T26" s="20">
        <f>SUM(C26:S26)</f>
        <v>340365.05240362504</v>
      </c>
    </row>
    <row r="27" spans="1:20" ht="12.75" x14ac:dyDescent="0.2">
      <c r="A27" s="21"/>
      <c r="B27" s="22" t="s">
        <v>7</v>
      </c>
      <c r="C27" s="23"/>
      <c r="D27" s="23"/>
      <c r="E27" s="23"/>
      <c r="F27" s="23"/>
      <c r="G27" s="23"/>
      <c r="H27" s="23"/>
      <c r="I27" s="23"/>
      <c r="J27" s="23">
        <v>1900</v>
      </c>
      <c r="K27" s="23">
        <v>2400</v>
      </c>
      <c r="L27" s="23">
        <f>K27*1.05</f>
        <v>2520</v>
      </c>
      <c r="M27" s="23">
        <f t="shared" ref="M27:S27" si="17">L27*1.05</f>
        <v>2646</v>
      </c>
      <c r="N27" s="23">
        <f t="shared" si="17"/>
        <v>2778.3</v>
      </c>
      <c r="O27" s="23">
        <f t="shared" si="17"/>
        <v>2917.2150000000001</v>
      </c>
      <c r="P27" s="23">
        <f t="shared" si="17"/>
        <v>3063.0757500000004</v>
      </c>
      <c r="Q27" s="23">
        <f t="shared" si="17"/>
        <v>3216.2295375000008</v>
      </c>
      <c r="R27" s="23">
        <f t="shared" si="17"/>
        <v>3377.0410143750009</v>
      </c>
      <c r="S27" s="23">
        <f t="shared" si="17"/>
        <v>3545.8930650937509</v>
      </c>
      <c r="T27" s="13"/>
    </row>
    <row r="28" spans="1:20" ht="21" customHeight="1" x14ac:dyDescent="0.2">
      <c r="A28" s="21"/>
      <c r="B28" s="22" t="s">
        <v>8</v>
      </c>
      <c r="C28" s="23"/>
      <c r="D28" s="23"/>
      <c r="E28" s="23"/>
      <c r="F28" s="23"/>
      <c r="G28" s="23"/>
      <c r="H28" s="23"/>
      <c r="I28" s="23"/>
      <c r="J28" s="23">
        <v>12</v>
      </c>
      <c r="K28" s="23">
        <v>12</v>
      </c>
      <c r="L28" s="23">
        <v>12</v>
      </c>
      <c r="M28" s="23">
        <v>12</v>
      </c>
      <c r="N28" s="23">
        <v>12</v>
      </c>
      <c r="O28" s="23">
        <v>12</v>
      </c>
      <c r="P28" s="23">
        <v>12</v>
      </c>
      <c r="Q28" s="23">
        <v>12</v>
      </c>
      <c r="R28" s="23">
        <v>12</v>
      </c>
      <c r="S28" s="23">
        <v>12</v>
      </c>
      <c r="T28" s="13"/>
    </row>
    <row r="29" spans="1:20" ht="18.600000000000001" customHeight="1" x14ac:dyDescent="0.2">
      <c r="A29" s="17">
        <v>9</v>
      </c>
      <c r="B29" s="18" t="s">
        <v>16</v>
      </c>
      <c r="C29" s="19"/>
      <c r="D29" s="19"/>
      <c r="E29" s="19"/>
      <c r="F29" s="19"/>
      <c r="G29" s="19"/>
      <c r="H29" s="19"/>
      <c r="I29" s="19"/>
      <c r="J29" s="19">
        <f t="shared" ref="J29:S29" si="18">J30*J31</f>
        <v>500</v>
      </c>
      <c r="K29" s="19">
        <f t="shared" si="18"/>
        <v>500</v>
      </c>
      <c r="L29" s="19">
        <f t="shared" si="18"/>
        <v>500</v>
      </c>
      <c r="M29" s="19">
        <f t="shared" si="18"/>
        <v>500</v>
      </c>
      <c r="N29" s="19">
        <f t="shared" si="18"/>
        <v>500</v>
      </c>
      <c r="O29" s="19">
        <f t="shared" si="18"/>
        <v>500</v>
      </c>
      <c r="P29" s="19">
        <f t="shared" si="18"/>
        <v>500</v>
      </c>
      <c r="Q29" s="19">
        <f t="shared" si="18"/>
        <v>500</v>
      </c>
      <c r="R29" s="19">
        <f t="shared" si="18"/>
        <v>500</v>
      </c>
      <c r="S29" s="19">
        <f t="shared" si="18"/>
        <v>500</v>
      </c>
      <c r="T29" s="20">
        <f>SUM(C29:S29)</f>
        <v>5000</v>
      </c>
    </row>
    <row r="30" spans="1:20" ht="15.75" customHeight="1" x14ac:dyDescent="0.2">
      <c r="A30" s="21"/>
      <c r="B30" s="22" t="s">
        <v>7</v>
      </c>
      <c r="C30" s="23"/>
      <c r="D30" s="23"/>
      <c r="E30" s="23"/>
      <c r="F30" s="23"/>
      <c r="G30" s="23"/>
      <c r="H30" s="23"/>
      <c r="I30" s="23"/>
      <c r="J30" s="23">
        <v>100</v>
      </c>
      <c r="K30" s="23">
        <v>100</v>
      </c>
      <c r="L30" s="23">
        <v>100</v>
      </c>
      <c r="M30" s="23">
        <v>100</v>
      </c>
      <c r="N30" s="23">
        <v>100</v>
      </c>
      <c r="O30" s="23">
        <v>100</v>
      </c>
      <c r="P30" s="23">
        <v>100</v>
      </c>
      <c r="Q30" s="23">
        <v>100</v>
      </c>
      <c r="R30" s="23">
        <v>100</v>
      </c>
      <c r="S30" s="23">
        <v>100</v>
      </c>
      <c r="T30" s="13"/>
    </row>
    <row r="31" spans="1:20" ht="15.75" customHeight="1" x14ac:dyDescent="0.2">
      <c r="A31" s="21"/>
      <c r="B31" s="22" t="s">
        <v>8</v>
      </c>
      <c r="C31" s="23"/>
      <c r="D31" s="23"/>
      <c r="E31" s="23"/>
      <c r="F31" s="23"/>
      <c r="G31" s="23"/>
      <c r="H31" s="23"/>
      <c r="I31" s="23"/>
      <c r="J31" s="24">
        <v>5</v>
      </c>
      <c r="K31" s="24">
        <v>5</v>
      </c>
      <c r="L31" s="24">
        <v>5</v>
      </c>
      <c r="M31" s="24">
        <v>5</v>
      </c>
      <c r="N31" s="24">
        <v>5</v>
      </c>
      <c r="O31" s="24">
        <v>5</v>
      </c>
      <c r="P31" s="24">
        <v>5</v>
      </c>
      <c r="Q31" s="24">
        <v>5</v>
      </c>
      <c r="R31" s="24">
        <v>5</v>
      </c>
      <c r="S31" s="24">
        <v>5</v>
      </c>
      <c r="T31" s="13"/>
    </row>
    <row r="32" spans="1:20" ht="15.75" customHeight="1" x14ac:dyDescent="0.2">
      <c r="A32" s="17">
        <v>10</v>
      </c>
      <c r="B32" s="18" t="s">
        <v>17</v>
      </c>
      <c r="C32" s="19"/>
      <c r="D32" s="19"/>
      <c r="E32" s="19"/>
      <c r="F32" s="19"/>
      <c r="G32" s="19"/>
      <c r="H32" s="19"/>
      <c r="I32" s="19"/>
      <c r="J32" s="19">
        <f t="shared" ref="J32:S32" si="19">J33*J34</f>
        <v>1800</v>
      </c>
      <c r="K32" s="19">
        <f t="shared" si="19"/>
        <v>2205</v>
      </c>
      <c r="L32" s="19">
        <f t="shared" si="19"/>
        <v>2646</v>
      </c>
      <c r="M32" s="19">
        <f t="shared" si="19"/>
        <v>2778.3</v>
      </c>
      <c r="N32" s="19">
        <f t="shared" si="19"/>
        <v>2917.2150000000001</v>
      </c>
      <c r="O32" s="19">
        <f t="shared" si="19"/>
        <v>3063.0757500000004</v>
      </c>
      <c r="P32" s="19">
        <f t="shared" si="19"/>
        <v>3216.2295375000008</v>
      </c>
      <c r="Q32" s="19">
        <f t="shared" si="19"/>
        <v>3377.0410143750009</v>
      </c>
      <c r="R32" s="19">
        <f t="shared" si="19"/>
        <v>3545.8930650937509</v>
      </c>
      <c r="S32" s="19">
        <f t="shared" si="19"/>
        <v>3723.1877183484385</v>
      </c>
      <c r="T32" s="20">
        <f>SUM(C32:S32)</f>
        <v>29271.942085317191</v>
      </c>
    </row>
    <row r="33" spans="1:20" ht="15.75" customHeight="1" x14ac:dyDescent="0.2">
      <c r="A33" s="21"/>
      <c r="B33" s="22" t="s">
        <v>7</v>
      </c>
      <c r="C33" s="23"/>
      <c r="D33" s="23"/>
      <c r="E33" s="23"/>
      <c r="F33" s="23"/>
      <c r="G33" s="23"/>
      <c r="H33" s="23"/>
      <c r="I33" s="23"/>
      <c r="J33" s="23">
        <v>300</v>
      </c>
      <c r="K33" s="23">
        <f>J33*1.05</f>
        <v>315</v>
      </c>
      <c r="L33" s="23">
        <f t="shared" ref="L33:S33" si="20">K33*1.05</f>
        <v>330.75</v>
      </c>
      <c r="M33" s="23">
        <f t="shared" si="20"/>
        <v>347.28750000000002</v>
      </c>
      <c r="N33" s="23">
        <f t="shared" si="20"/>
        <v>364.65187500000002</v>
      </c>
      <c r="O33" s="23">
        <f t="shared" si="20"/>
        <v>382.88446875000005</v>
      </c>
      <c r="P33" s="23">
        <f t="shared" si="20"/>
        <v>402.0286921875001</v>
      </c>
      <c r="Q33" s="23">
        <f t="shared" si="20"/>
        <v>422.13012679687512</v>
      </c>
      <c r="R33" s="23">
        <f t="shared" si="20"/>
        <v>443.23663313671886</v>
      </c>
      <c r="S33" s="23">
        <f t="shared" si="20"/>
        <v>465.39846479355481</v>
      </c>
      <c r="T33" s="13"/>
    </row>
    <row r="34" spans="1:20" ht="15.75" customHeight="1" x14ac:dyDescent="0.2">
      <c r="A34" s="21"/>
      <c r="B34" s="22" t="s">
        <v>8</v>
      </c>
      <c r="C34" s="23"/>
      <c r="D34" s="23"/>
      <c r="E34" s="23"/>
      <c r="F34" s="23"/>
      <c r="G34" s="23"/>
      <c r="H34" s="23"/>
      <c r="I34" s="23"/>
      <c r="J34" s="24">
        <v>6</v>
      </c>
      <c r="K34" s="24">
        <v>7</v>
      </c>
      <c r="L34" s="24">
        <v>8</v>
      </c>
      <c r="M34" s="24">
        <v>8</v>
      </c>
      <c r="N34" s="24">
        <v>8</v>
      </c>
      <c r="O34" s="24">
        <v>8</v>
      </c>
      <c r="P34" s="24">
        <v>8</v>
      </c>
      <c r="Q34" s="24">
        <v>8</v>
      </c>
      <c r="R34" s="24">
        <v>8</v>
      </c>
      <c r="S34" s="24">
        <v>8</v>
      </c>
      <c r="T34" s="13"/>
    </row>
    <row r="35" spans="1:20" ht="15.75" customHeight="1" x14ac:dyDescent="0.2">
      <c r="A35" s="17">
        <v>11</v>
      </c>
      <c r="B35" s="18" t="s">
        <v>18</v>
      </c>
      <c r="C35" s="19"/>
      <c r="D35" s="19"/>
      <c r="E35" s="19"/>
      <c r="F35" s="19"/>
      <c r="G35" s="19"/>
      <c r="H35" s="19"/>
      <c r="I35" s="19"/>
      <c r="J35" s="19">
        <f t="shared" ref="J35:S35" si="21">J36*J37</f>
        <v>500</v>
      </c>
      <c r="K35" s="19">
        <f t="shared" si="21"/>
        <v>500</v>
      </c>
      <c r="L35" s="19">
        <f t="shared" si="21"/>
        <v>500</v>
      </c>
      <c r="M35" s="19">
        <f t="shared" si="21"/>
        <v>500</v>
      </c>
      <c r="N35" s="19">
        <f t="shared" si="21"/>
        <v>700</v>
      </c>
      <c r="O35" s="19">
        <f t="shared" si="21"/>
        <v>700</v>
      </c>
      <c r="P35" s="19">
        <f t="shared" si="21"/>
        <v>700</v>
      </c>
      <c r="Q35" s="19">
        <f t="shared" si="21"/>
        <v>700</v>
      </c>
      <c r="R35" s="19">
        <f t="shared" si="21"/>
        <v>700</v>
      </c>
      <c r="S35" s="19">
        <f t="shared" si="21"/>
        <v>700</v>
      </c>
      <c r="T35" s="20">
        <f>SUM(C35:S35)</f>
        <v>6200</v>
      </c>
    </row>
    <row r="36" spans="1:20" ht="15.75" customHeight="1" x14ac:dyDescent="0.2">
      <c r="A36" s="21"/>
      <c r="B36" s="22" t="s">
        <v>7</v>
      </c>
      <c r="C36" s="23"/>
      <c r="D36" s="23"/>
      <c r="E36" s="23"/>
      <c r="F36" s="23"/>
      <c r="G36" s="23"/>
      <c r="H36" s="23"/>
      <c r="I36" s="23"/>
      <c r="J36" s="23">
        <v>0.5</v>
      </c>
      <c r="K36" s="23">
        <f>J36</f>
        <v>0.5</v>
      </c>
      <c r="L36" s="23">
        <f t="shared" ref="L36:M36" si="22">K36</f>
        <v>0.5</v>
      </c>
      <c r="M36" s="23">
        <f t="shared" si="22"/>
        <v>0.5</v>
      </c>
      <c r="N36" s="23">
        <v>0.7</v>
      </c>
      <c r="O36" s="23">
        <f>N36</f>
        <v>0.7</v>
      </c>
      <c r="P36" s="23">
        <f t="shared" ref="P36:S36" si="23">O36</f>
        <v>0.7</v>
      </c>
      <c r="Q36" s="23">
        <f t="shared" si="23"/>
        <v>0.7</v>
      </c>
      <c r="R36" s="23">
        <f t="shared" si="23"/>
        <v>0.7</v>
      </c>
      <c r="S36" s="23">
        <f t="shared" si="23"/>
        <v>0.7</v>
      </c>
      <c r="T36" s="13"/>
    </row>
    <row r="37" spans="1:20" ht="15.75" customHeight="1" x14ac:dyDescent="0.2">
      <c r="A37" s="21"/>
      <c r="B37" s="22" t="s">
        <v>8</v>
      </c>
      <c r="C37" s="23"/>
      <c r="D37" s="23"/>
      <c r="E37" s="23"/>
      <c r="F37" s="23"/>
      <c r="G37" s="23"/>
      <c r="H37" s="23"/>
      <c r="I37" s="23"/>
      <c r="J37" s="23">
        <v>1000</v>
      </c>
      <c r="K37" s="23">
        <v>1000</v>
      </c>
      <c r="L37" s="23">
        <v>1000</v>
      </c>
      <c r="M37" s="23">
        <v>1000</v>
      </c>
      <c r="N37" s="23">
        <v>1000</v>
      </c>
      <c r="O37" s="23">
        <v>1000</v>
      </c>
      <c r="P37" s="23">
        <v>1000</v>
      </c>
      <c r="Q37" s="23">
        <v>1000</v>
      </c>
      <c r="R37" s="23">
        <v>1000</v>
      </c>
      <c r="S37" s="23">
        <v>1000</v>
      </c>
      <c r="T37" s="13"/>
    </row>
    <row r="38" spans="1:20" ht="15.75" customHeight="1" x14ac:dyDescent="0.2">
      <c r="A38" s="17">
        <v>12</v>
      </c>
      <c r="B38" s="18" t="s">
        <v>19</v>
      </c>
      <c r="C38" s="19"/>
      <c r="D38" s="19"/>
      <c r="E38" s="19"/>
      <c r="F38" s="19"/>
      <c r="G38" s="19"/>
      <c r="H38" s="19"/>
      <c r="I38" s="19"/>
      <c r="J38" s="19">
        <f t="shared" ref="J38:S38" si="24">J39*J40</f>
        <v>13599</v>
      </c>
      <c r="K38" s="19">
        <f t="shared" si="24"/>
        <v>73500</v>
      </c>
      <c r="L38" s="19">
        <f t="shared" si="24"/>
        <v>91800</v>
      </c>
      <c r="M38" s="19">
        <f t="shared" si="24"/>
        <v>91800</v>
      </c>
      <c r="N38" s="19">
        <f t="shared" si="24"/>
        <v>91800</v>
      </c>
      <c r="O38" s="19">
        <f t="shared" si="24"/>
        <v>91800</v>
      </c>
      <c r="P38" s="19">
        <f t="shared" si="24"/>
        <v>91800</v>
      </c>
      <c r="Q38" s="19">
        <f t="shared" si="24"/>
        <v>91800</v>
      </c>
      <c r="R38" s="19">
        <f t="shared" si="24"/>
        <v>91800</v>
      </c>
      <c r="S38" s="19">
        <f t="shared" si="24"/>
        <v>91800</v>
      </c>
      <c r="T38" s="20">
        <f>SUM(C38:S38)</f>
        <v>821499</v>
      </c>
    </row>
    <row r="39" spans="1:20" ht="15.75" customHeight="1" x14ac:dyDescent="0.2">
      <c r="A39" s="21"/>
      <c r="B39" s="22" t="s">
        <v>20</v>
      </c>
      <c r="C39" s="23"/>
      <c r="D39" s="23"/>
      <c r="E39" s="23"/>
      <c r="F39" s="23"/>
      <c r="G39" s="23"/>
      <c r="H39" s="23"/>
      <c r="I39" s="23"/>
      <c r="J39" s="23">
        <v>1.5</v>
      </c>
      <c r="K39" s="23">
        <v>1.5</v>
      </c>
      <c r="L39" s="23">
        <v>1.5</v>
      </c>
      <c r="M39" s="23">
        <v>1.5</v>
      </c>
      <c r="N39" s="23">
        <v>1.5</v>
      </c>
      <c r="O39" s="23">
        <v>1.5</v>
      </c>
      <c r="P39" s="23">
        <v>1.5</v>
      </c>
      <c r="Q39" s="23">
        <v>1.5</v>
      </c>
      <c r="R39" s="23">
        <v>1.5</v>
      </c>
      <c r="S39" s="23">
        <v>1.5</v>
      </c>
      <c r="T39" s="13"/>
    </row>
    <row r="40" spans="1:20" ht="16.899999999999999" customHeight="1" x14ac:dyDescent="0.2">
      <c r="A40" s="21"/>
      <c r="B40" s="22" t="s">
        <v>8</v>
      </c>
      <c r="C40" s="23"/>
      <c r="D40" s="23"/>
      <c r="E40" s="23"/>
      <c r="F40" s="23"/>
      <c r="G40" s="23"/>
      <c r="H40" s="23"/>
      <c r="I40" s="23"/>
      <c r="J40" s="24">
        <v>9066</v>
      </c>
      <c r="K40" s="24">
        <v>49000</v>
      </c>
      <c r="L40" s="24">
        <v>61200</v>
      </c>
      <c r="M40" s="24">
        <v>61200</v>
      </c>
      <c r="N40" s="24">
        <v>61200</v>
      </c>
      <c r="O40" s="24">
        <v>61200</v>
      </c>
      <c r="P40" s="24">
        <v>61200</v>
      </c>
      <c r="Q40" s="24">
        <v>61200</v>
      </c>
      <c r="R40" s="24">
        <v>61200</v>
      </c>
      <c r="S40" s="24">
        <v>61200</v>
      </c>
      <c r="T40" s="13"/>
    </row>
    <row r="41" spans="1:20" ht="15.75" customHeight="1" x14ac:dyDescent="0.2">
      <c r="A41" s="17">
        <v>13</v>
      </c>
      <c r="B41" s="18" t="s">
        <v>21</v>
      </c>
      <c r="C41" s="19"/>
      <c r="D41" s="19"/>
      <c r="E41" s="19"/>
      <c r="F41" s="19"/>
      <c r="G41" s="19"/>
      <c r="H41" s="19"/>
      <c r="I41" s="19"/>
      <c r="J41" s="19">
        <f t="shared" ref="J41:S41" si="25">J42*J43</f>
        <v>5000</v>
      </c>
      <c r="K41" s="19">
        <f t="shared" si="25"/>
        <v>5250</v>
      </c>
      <c r="L41" s="19">
        <f t="shared" si="25"/>
        <v>5512.5</v>
      </c>
      <c r="M41" s="19">
        <f t="shared" si="25"/>
        <v>5788.125</v>
      </c>
      <c r="N41" s="19">
        <f t="shared" si="25"/>
        <v>6077.5312500000009</v>
      </c>
      <c r="O41" s="19">
        <f t="shared" si="25"/>
        <v>6381.4078125000005</v>
      </c>
      <c r="P41" s="19">
        <f t="shared" si="25"/>
        <v>6700.4782031250015</v>
      </c>
      <c r="Q41" s="19">
        <f t="shared" si="25"/>
        <v>7035.5021132812526</v>
      </c>
      <c r="R41" s="19">
        <f t="shared" si="25"/>
        <v>7387.2772189453162</v>
      </c>
      <c r="S41" s="19">
        <f t="shared" si="25"/>
        <v>7756.6410798925817</v>
      </c>
      <c r="T41" s="20">
        <f>SUM(C41:S41)</f>
        <v>62889.462677744152</v>
      </c>
    </row>
    <row r="42" spans="1:20" ht="15.75" customHeight="1" x14ac:dyDescent="0.2">
      <c r="A42" s="21"/>
      <c r="B42" s="22" t="s">
        <v>7</v>
      </c>
      <c r="C42" s="23"/>
      <c r="D42" s="23"/>
      <c r="E42" s="23"/>
      <c r="F42" s="23"/>
      <c r="G42" s="23"/>
      <c r="H42" s="23"/>
      <c r="I42" s="23"/>
      <c r="J42" s="23">
        <v>200</v>
      </c>
      <c r="K42" s="23">
        <f>J42*1.05</f>
        <v>210</v>
      </c>
      <c r="L42" s="23">
        <f t="shared" ref="L42:S42" si="26">K42*1.05</f>
        <v>220.5</v>
      </c>
      <c r="M42" s="23">
        <f t="shared" si="26"/>
        <v>231.52500000000001</v>
      </c>
      <c r="N42" s="23">
        <f t="shared" si="26"/>
        <v>243.10125000000002</v>
      </c>
      <c r="O42" s="23">
        <f t="shared" si="26"/>
        <v>255.25631250000004</v>
      </c>
      <c r="P42" s="23">
        <f t="shared" si="26"/>
        <v>268.01912812500007</v>
      </c>
      <c r="Q42" s="23">
        <f t="shared" si="26"/>
        <v>281.4200845312501</v>
      </c>
      <c r="R42" s="23">
        <f t="shared" si="26"/>
        <v>295.49108875781263</v>
      </c>
      <c r="S42" s="23">
        <f t="shared" si="26"/>
        <v>310.26564319570326</v>
      </c>
      <c r="T42" s="13"/>
    </row>
    <row r="43" spans="1:20" ht="16.899999999999999" customHeight="1" x14ac:dyDescent="0.2">
      <c r="A43" s="21"/>
      <c r="B43" s="22" t="s">
        <v>8</v>
      </c>
      <c r="C43" s="23"/>
      <c r="D43" s="23"/>
      <c r="E43" s="23"/>
      <c r="F43" s="23"/>
      <c r="G43" s="23"/>
      <c r="H43" s="23"/>
      <c r="I43" s="23"/>
      <c r="J43" s="24">
        <v>25</v>
      </c>
      <c r="K43" s="24">
        <v>25</v>
      </c>
      <c r="L43" s="24">
        <v>25</v>
      </c>
      <c r="M43" s="24">
        <v>25</v>
      </c>
      <c r="N43" s="24">
        <v>25</v>
      </c>
      <c r="O43" s="24">
        <v>25</v>
      </c>
      <c r="P43" s="24">
        <v>25</v>
      </c>
      <c r="Q43" s="24">
        <v>25</v>
      </c>
      <c r="R43" s="24">
        <v>25</v>
      </c>
      <c r="S43" s="24">
        <v>25</v>
      </c>
      <c r="T43" s="13"/>
    </row>
    <row r="44" spans="1:20" ht="15.75" customHeight="1" x14ac:dyDescent="0.2">
      <c r="A44" s="17">
        <v>14</v>
      </c>
      <c r="B44" s="18" t="s">
        <v>22</v>
      </c>
      <c r="C44" s="19"/>
      <c r="D44" s="19"/>
      <c r="E44" s="19"/>
      <c r="F44" s="19"/>
      <c r="G44" s="19"/>
      <c r="H44" s="19"/>
      <c r="I44" s="19"/>
      <c r="J44" s="19">
        <f t="shared" ref="J44:S44" si="27">J45*J46</f>
        <v>24996.720000000001</v>
      </c>
      <c r="K44" s="19">
        <f t="shared" si="27"/>
        <v>33329.040000000001</v>
      </c>
      <c r="L44" s="19">
        <f t="shared" si="27"/>
        <v>33329.040000000001</v>
      </c>
      <c r="M44" s="19">
        <f t="shared" si="27"/>
        <v>33329.040000000001</v>
      </c>
      <c r="N44" s="19">
        <f t="shared" si="27"/>
        <v>33329.040000000001</v>
      </c>
      <c r="O44" s="19">
        <f t="shared" si="27"/>
        <v>33329.040000000001</v>
      </c>
      <c r="P44" s="19">
        <f t="shared" si="27"/>
        <v>33329.040000000001</v>
      </c>
      <c r="Q44" s="19">
        <f t="shared" si="27"/>
        <v>33329.040000000001</v>
      </c>
      <c r="R44" s="19">
        <f t="shared" si="27"/>
        <v>33329.040000000001</v>
      </c>
      <c r="S44" s="19">
        <f t="shared" si="27"/>
        <v>33329.040000000001</v>
      </c>
      <c r="T44" s="20">
        <f>SUM(C44:S44)</f>
        <v>324958.08000000002</v>
      </c>
    </row>
    <row r="45" spans="1:20" ht="15.75" customHeight="1" x14ac:dyDescent="0.2">
      <c r="A45" s="21"/>
      <c r="B45" s="22" t="s">
        <v>7</v>
      </c>
      <c r="C45" s="23"/>
      <c r="D45" s="23"/>
      <c r="E45" s="23"/>
      <c r="F45" s="23"/>
      <c r="G45" s="23"/>
      <c r="H45" s="23"/>
      <c r="I45" s="23"/>
      <c r="J45" s="23">
        <v>2083.06</v>
      </c>
      <c r="K45" s="23">
        <v>2777.42</v>
      </c>
      <c r="L45" s="23">
        <v>2777.42</v>
      </c>
      <c r="M45" s="23">
        <v>2777.42</v>
      </c>
      <c r="N45" s="23">
        <v>2777.42</v>
      </c>
      <c r="O45" s="23">
        <v>2777.42</v>
      </c>
      <c r="P45" s="23">
        <v>2777.42</v>
      </c>
      <c r="Q45" s="23">
        <v>2777.42</v>
      </c>
      <c r="R45" s="23">
        <v>2777.42</v>
      </c>
      <c r="S45" s="23">
        <v>2777.42</v>
      </c>
      <c r="T45" s="13"/>
    </row>
    <row r="46" spans="1:20" ht="16.899999999999999" customHeight="1" x14ac:dyDescent="0.2">
      <c r="A46" s="21"/>
      <c r="B46" s="22" t="s">
        <v>8</v>
      </c>
      <c r="C46" s="23"/>
      <c r="D46" s="23"/>
      <c r="E46" s="23"/>
      <c r="F46" s="23"/>
      <c r="G46" s="23"/>
      <c r="H46" s="23"/>
      <c r="I46" s="23"/>
      <c r="J46" s="24">
        <v>12</v>
      </c>
      <c r="K46" s="24">
        <v>12</v>
      </c>
      <c r="L46" s="24">
        <v>12</v>
      </c>
      <c r="M46" s="24">
        <v>12</v>
      </c>
      <c r="N46" s="24">
        <v>12</v>
      </c>
      <c r="O46" s="24">
        <v>12</v>
      </c>
      <c r="P46" s="24">
        <v>12</v>
      </c>
      <c r="Q46" s="24">
        <v>12</v>
      </c>
      <c r="R46" s="24">
        <v>12</v>
      </c>
      <c r="S46" s="24">
        <v>12</v>
      </c>
      <c r="T46" s="13"/>
    </row>
    <row r="47" spans="1:20" ht="15.75" customHeight="1" x14ac:dyDescent="0.2">
      <c r="A47" s="17">
        <v>15</v>
      </c>
      <c r="B47" s="18" t="s">
        <v>23</v>
      </c>
      <c r="C47" s="19"/>
      <c r="D47" s="19"/>
      <c r="E47" s="19"/>
      <c r="F47" s="19"/>
      <c r="G47" s="19"/>
      <c r="H47" s="19"/>
      <c r="I47" s="19"/>
      <c r="J47" s="19">
        <f t="shared" ref="J47:S47" si="28">J48*J49</f>
        <v>306433.19999999995</v>
      </c>
      <c r="K47" s="19">
        <f t="shared" si="28"/>
        <v>383041.56</v>
      </c>
      <c r="L47" s="19">
        <f t="shared" si="28"/>
        <v>383041.56</v>
      </c>
      <c r="M47" s="19">
        <f t="shared" si="28"/>
        <v>383041.56</v>
      </c>
      <c r="N47" s="19">
        <f t="shared" si="28"/>
        <v>383041.56</v>
      </c>
      <c r="O47" s="19">
        <f t="shared" si="28"/>
        <v>383041.56</v>
      </c>
      <c r="P47" s="19">
        <f t="shared" si="28"/>
        <v>383041.56</v>
      </c>
      <c r="Q47" s="19">
        <f t="shared" si="28"/>
        <v>383041.56</v>
      </c>
      <c r="R47" s="19">
        <f t="shared" si="28"/>
        <v>383041.56</v>
      </c>
      <c r="S47" s="19">
        <f t="shared" si="28"/>
        <v>383041.56</v>
      </c>
      <c r="T47" s="20">
        <f>SUM(C47:S47)</f>
        <v>3753807.24</v>
      </c>
    </row>
    <row r="48" spans="1:20" ht="15.75" customHeight="1" x14ac:dyDescent="0.2">
      <c r="A48" s="21"/>
      <c r="B48" s="22" t="s">
        <v>7</v>
      </c>
      <c r="C48" s="23"/>
      <c r="D48" s="23"/>
      <c r="E48" s="23"/>
      <c r="F48" s="23"/>
      <c r="G48" s="23"/>
      <c r="H48" s="23"/>
      <c r="I48" s="23"/>
      <c r="J48" s="23">
        <v>25536.1</v>
      </c>
      <c r="K48" s="23">
        <v>31920.13</v>
      </c>
      <c r="L48" s="23">
        <v>31920.13</v>
      </c>
      <c r="M48" s="23">
        <v>31920.13</v>
      </c>
      <c r="N48" s="23">
        <v>31920.13</v>
      </c>
      <c r="O48" s="23">
        <v>31920.13</v>
      </c>
      <c r="P48" s="23">
        <v>31920.13</v>
      </c>
      <c r="Q48" s="23">
        <v>31920.13</v>
      </c>
      <c r="R48" s="23">
        <v>31920.13</v>
      </c>
      <c r="S48" s="23">
        <v>31920.13</v>
      </c>
      <c r="T48" s="13"/>
    </row>
    <row r="49" spans="1:20" ht="16.899999999999999" customHeight="1" x14ac:dyDescent="0.2">
      <c r="A49" s="21"/>
      <c r="B49" s="22" t="s">
        <v>8</v>
      </c>
      <c r="C49" s="23"/>
      <c r="D49" s="23"/>
      <c r="E49" s="23"/>
      <c r="F49" s="23"/>
      <c r="G49" s="23"/>
      <c r="H49" s="23"/>
      <c r="I49" s="23"/>
      <c r="J49" s="24">
        <v>12</v>
      </c>
      <c r="K49" s="24">
        <v>12</v>
      </c>
      <c r="L49" s="24">
        <v>12</v>
      </c>
      <c r="M49" s="24">
        <v>12</v>
      </c>
      <c r="N49" s="24">
        <v>12</v>
      </c>
      <c r="O49" s="24">
        <v>12</v>
      </c>
      <c r="P49" s="24">
        <v>12</v>
      </c>
      <c r="Q49" s="24">
        <v>12</v>
      </c>
      <c r="R49" s="24">
        <v>12</v>
      </c>
      <c r="S49" s="24">
        <v>12</v>
      </c>
      <c r="T49" s="13"/>
    </row>
    <row r="50" spans="1:20" ht="15.75" customHeight="1" x14ac:dyDescent="0.2">
      <c r="A50" s="17">
        <v>16</v>
      </c>
      <c r="B50" s="18" t="s">
        <v>24</v>
      </c>
      <c r="C50" s="19"/>
      <c r="D50" s="19"/>
      <c r="E50" s="19"/>
      <c r="F50" s="19"/>
      <c r="G50" s="19"/>
      <c r="H50" s="19"/>
      <c r="I50" s="19"/>
      <c r="J50" s="19">
        <f t="shared" ref="J50:S50" si="29">J51*J52</f>
        <v>2700</v>
      </c>
      <c r="K50" s="19">
        <f t="shared" si="29"/>
        <v>2835</v>
      </c>
      <c r="L50" s="19">
        <f t="shared" si="29"/>
        <v>2976.75</v>
      </c>
      <c r="M50" s="19">
        <f t="shared" si="29"/>
        <v>3125.5875000000001</v>
      </c>
      <c r="N50" s="19">
        <f t="shared" si="29"/>
        <v>3281.8668750000002</v>
      </c>
      <c r="O50" s="19">
        <f t="shared" si="29"/>
        <v>3445.9602187500004</v>
      </c>
      <c r="P50" s="19">
        <f t="shared" si="29"/>
        <v>3618.2582296875007</v>
      </c>
      <c r="Q50" s="19">
        <f t="shared" si="29"/>
        <v>3799.1711411718761</v>
      </c>
      <c r="R50" s="19">
        <f t="shared" si="29"/>
        <v>3989.1296982304698</v>
      </c>
      <c r="S50" s="19">
        <f t="shared" si="29"/>
        <v>4188.5861831419934</v>
      </c>
      <c r="T50" s="20">
        <f>SUM(C50:S50)</f>
        <v>33960.309845981843</v>
      </c>
    </row>
    <row r="51" spans="1:20" ht="15.75" customHeight="1" x14ac:dyDescent="0.2">
      <c r="A51" s="21"/>
      <c r="B51" s="22" t="s">
        <v>7</v>
      </c>
      <c r="C51" s="23"/>
      <c r="D51" s="23"/>
      <c r="E51" s="23"/>
      <c r="F51" s="23"/>
      <c r="G51" s="23"/>
      <c r="H51" s="23"/>
      <c r="I51" s="23"/>
      <c r="J51" s="23">
        <v>75</v>
      </c>
      <c r="K51" s="23">
        <f>J51*1.05</f>
        <v>78.75</v>
      </c>
      <c r="L51" s="23">
        <f t="shared" ref="L51:S51" si="30">K51*1.05</f>
        <v>82.6875</v>
      </c>
      <c r="M51" s="23">
        <f t="shared" si="30"/>
        <v>86.821875000000006</v>
      </c>
      <c r="N51" s="23">
        <f t="shared" si="30"/>
        <v>91.162968750000005</v>
      </c>
      <c r="O51" s="23">
        <f t="shared" si="30"/>
        <v>95.721117187500013</v>
      </c>
      <c r="P51" s="23">
        <f t="shared" si="30"/>
        <v>100.50717304687502</v>
      </c>
      <c r="Q51" s="23">
        <f t="shared" si="30"/>
        <v>105.53253169921878</v>
      </c>
      <c r="R51" s="23">
        <f t="shared" si="30"/>
        <v>110.80915828417972</v>
      </c>
      <c r="S51" s="23">
        <f t="shared" si="30"/>
        <v>116.3496161983887</v>
      </c>
      <c r="T51" s="13"/>
    </row>
    <row r="52" spans="1:20" ht="16.899999999999999" customHeight="1" x14ac:dyDescent="0.2">
      <c r="A52" s="21"/>
      <c r="B52" s="22" t="s">
        <v>8</v>
      </c>
      <c r="C52" s="23"/>
      <c r="D52" s="23"/>
      <c r="E52" s="23"/>
      <c r="F52" s="23"/>
      <c r="G52" s="23"/>
      <c r="H52" s="23"/>
      <c r="I52" s="23"/>
      <c r="J52" s="24">
        <v>36</v>
      </c>
      <c r="K52" s="24">
        <v>36</v>
      </c>
      <c r="L52" s="24">
        <v>36</v>
      </c>
      <c r="M52" s="24">
        <v>36</v>
      </c>
      <c r="N52" s="24">
        <v>36</v>
      </c>
      <c r="O52" s="24">
        <v>36</v>
      </c>
      <c r="P52" s="24">
        <v>36</v>
      </c>
      <c r="Q52" s="24">
        <v>36</v>
      </c>
      <c r="R52" s="24">
        <v>36</v>
      </c>
      <c r="S52" s="24">
        <v>36</v>
      </c>
      <c r="T52" s="13"/>
    </row>
    <row r="53" spans="1:20" ht="22.9" customHeight="1" x14ac:dyDescent="0.2">
      <c r="A53" s="17">
        <v>17</v>
      </c>
      <c r="B53" s="18" t="s">
        <v>379</v>
      </c>
      <c r="C53" s="19"/>
      <c r="D53" s="19"/>
      <c r="E53" s="19"/>
      <c r="F53" s="19"/>
      <c r="G53" s="19"/>
      <c r="H53" s="19"/>
      <c r="I53" s="19"/>
      <c r="J53" s="19"/>
      <c r="K53" s="19">
        <f>K54*K55</f>
        <v>1500000</v>
      </c>
      <c r="L53" s="19">
        <f>L54*L55</f>
        <v>3000000</v>
      </c>
      <c r="M53" s="19">
        <f>M54*M55</f>
        <v>3000000</v>
      </c>
      <c r="N53" s="19">
        <f>N54*N55</f>
        <v>3000000</v>
      </c>
      <c r="O53" s="177">
        <f t="shared" ref="O53:S53" si="31">O54*O55</f>
        <v>0</v>
      </c>
      <c r="P53" s="177">
        <f t="shared" si="31"/>
        <v>0</v>
      </c>
      <c r="Q53" s="177">
        <f t="shared" si="31"/>
        <v>2200000</v>
      </c>
      <c r="R53" s="177">
        <f t="shared" si="31"/>
        <v>2750000</v>
      </c>
      <c r="S53" s="177">
        <f t="shared" si="31"/>
        <v>1100000</v>
      </c>
      <c r="T53" s="176">
        <f>SUM(C53:S53)</f>
        <v>16550000</v>
      </c>
    </row>
    <row r="54" spans="1:20" ht="18" customHeight="1" x14ac:dyDescent="0.2">
      <c r="A54" s="21"/>
      <c r="B54" s="22" t="s">
        <v>7</v>
      </c>
      <c r="C54" s="23"/>
      <c r="D54" s="23"/>
      <c r="E54" s="23"/>
      <c r="F54" s="23"/>
      <c r="G54" s="23"/>
      <c r="H54" s="23"/>
      <c r="I54" s="23"/>
      <c r="J54" s="23"/>
      <c r="K54" s="24">
        <v>1500000</v>
      </c>
      <c r="L54" s="24">
        <v>1500000</v>
      </c>
      <c r="M54" s="24">
        <v>1500000</v>
      </c>
      <c r="N54" s="24">
        <v>1500000</v>
      </c>
      <c r="O54" s="24"/>
      <c r="P54" s="24"/>
      <c r="Q54" s="24">
        <v>550000</v>
      </c>
      <c r="R54" s="24">
        <f t="shared" ref="R54:S54" si="32">Q54</f>
        <v>550000</v>
      </c>
      <c r="S54" s="24">
        <f t="shared" si="32"/>
        <v>550000</v>
      </c>
      <c r="T54" s="13"/>
    </row>
    <row r="55" spans="1:20" ht="19.899999999999999" customHeight="1" x14ac:dyDescent="0.2">
      <c r="A55" s="21"/>
      <c r="B55" s="22" t="s">
        <v>8</v>
      </c>
      <c r="C55" s="23"/>
      <c r="D55" s="23"/>
      <c r="E55" s="23"/>
      <c r="F55" s="23"/>
      <c r="G55" s="23"/>
      <c r="H55" s="23"/>
      <c r="I55" s="23"/>
      <c r="J55" s="23"/>
      <c r="K55" s="24">
        <v>1</v>
      </c>
      <c r="L55" s="24">
        <v>2</v>
      </c>
      <c r="M55" s="24">
        <v>2</v>
      </c>
      <c r="N55" s="24">
        <v>2</v>
      </c>
      <c r="O55" s="24"/>
      <c r="P55" s="24"/>
      <c r="Q55" s="24">
        <v>4</v>
      </c>
      <c r="R55" s="24">
        <v>5</v>
      </c>
      <c r="S55" s="24">
        <v>2</v>
      </c>
      <c r="T55" s="13"/>
    </row>
    <row r="56" spans="1:20" ht="24.75" customHeight="1" x14ac:dyDescent="0.2">
      <c r="A56" s="17">
        <v>18</v>
      </c>
      <c r="B56" s="18" t="s">
        <v>380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>
        <f t="shared" ref="O56:R56" si="33">O57*O58</f>
        <v>4950000</v>
      </c>
      <c r="P56" s="19">
        <f t="shared" si="33"/>
        <v>4950000</v>
      </c>
      <c r="Q56" s="19">
        <f t="shared" si="33"/>
        <v>3300000</v>
      </c>
      <c r="R56" s="19">
        <f t="shared" si="33"/>
        <v>2750000</v>
      </c>
      <c r="S56" s="19"/>
      <c r="T56" s="20">
        <f>SUM(C56:S56)</f>
        <v>15950000</v>
      </c>
    </row>
    <row r="57" spans="1:20" ht="12.75" x14ac:dyDescent="0.2">
      <c r="A57" s="21"/>
      <c r="B57" s="22" t="s">
        <v>7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>
        <v>550000</v>
      </c>
      <c r="P57" s="23">
        <f>O57</f>
        <v>550000</v>
      </c>
      <c r="Q57" s="23">
        <f t="shared" ref="Q57:R57" si="34">P57</f>
        <v>550000</v>
      </c>
      <c r="R57" s="23">
        <f t="shared" si="34"/>
        <v>550000</v>
      </c>
      <c r="S57" s="23"/>
      <c r="T57" s="13"/>
    </row>
    <row r="58" spans="1:20" ht="21" customHeight="1" x14ac:dyDescent="0.2">
      <c r="A58" s="21"/>
      <c r="B58" s="22" t="s">
        <v>8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4">
        <v>9</v>
      </c>
      <c r="P58" s="24">
        <v>9</v>
      </c>
      <c r="Q58" s="24">
        <v>6</v>
      </c>
      <c r="R58" s="24">
        <v>5</v>
      </c>
      <c r="S58" s="24"/>
      <c r="T58" s="13"/>
    </row>
    <row r="59" spans="1:20" ht="15.75" customHeight="1" x14ac:dyDescent="0.2">
      <c r="A59" s="14">
        <v>2</v>
      </c>
      <c r="B59" s="25" t="s">
        <v>25</v>
      </c>
      <c r="C59" s="26">
        <f t="shared" ref="C59:S59" si="35">C60+C69</f>
        <v>300.99</v>
      </c>
      <c r="D59" s="26">
        <f t="shared" si="35"/>
        <v>3660</v>
      </c>
      <c r="E59" s="26">
        <f t="shared" si="35"/>
        <v>49070</v>
      </c>
      <c r="F59" s="26">
        <f t="shared" si="35"/>
        <v>149261.5</v>
      </c>
      <c r="G59" s="26">
        <f t="shared" si="35"/>
        <v>2002140.4750000001</v>
      </c>
      <c r="H59" s="26">
        <f t="shared" si="35"/>
        <v>1994664.8274999999</v>
      </c>
      <c r="I59" s="26">
        <f t="shared" si="35"/>
        <v>3838234.4836249999</v>
      </c>
      <c r="J59" s="26">
        <f t="shared" si="35"/>
        <v>473318.82712499995</v>
      </c>
      <c r="K59" s="26">
        <f t="shared" si="35"/>
        <v>751649.65248125</v>
      </c>
      <c r="L59" s="26">
        <f t="shared" si="35"/>
        <v>828989.63510531257</v>
      </c>
      <c r="M59" s="26">
        <f t="shared" si="35"/>
        <v>857516.61686057807</v>
      </c>
      <c r="N59" s="26">
        <f t="shared" si="35"/>
        <v>887284.54770360701</v>
      </c>
      <c r="O59" s="26">
        <f t="shared" si="35"/>
        <v>1838777.1005887876</v>
      </c>
      <c r="P59" s="26">
        <f t="shared" si="35"/>
        <v>1892470.4027582267</v>
      </c>
      <c r="Q59" s="26">
        <f t="shared" si="35"/>
        <v>1842150.5604815884</v>
      </c>
      <c r="R59" s="26">
        <f t="shared" si="35"/>
        <v>1937220.0511425091</v>
      </c>
      <c r="S59" s="26">
        <f t="shared" si="35"/>
        <v>1048311.1677546442</v>
      </c>
      <c r="T59" s="13">
        <f>SUM(C59:S59)</f>
        <v>20395020.838126503</v>
      </c>
    </row>
    <row r="60" spans="1:20" ht="15.75" customHeight="1" x14ac:dyDescent="0.2">
      <c r="A60" s="27">
        <v>44198</v>
      </c>
      <c r="B60" s="15" t="s">
        <v>26</v>
      </c>
      <c r="C60" s="28">
        <f t="shared" ref="C60:S60" si="36">SUM(C61:C64)+C65</f>
        <v>300.99</v>
      </c>
      <c r="D60" s="28">
        <f t="shared" si="36"/>
        <v>3540</v>
      </c>
      <c r="E60" s="28">
        <f t="shared" si="36"/>
        <v>200</v>
      </c>
      <c r="F60" s="28">
        <f t="shared" si="36"/>
        <v>200</v>
      </c>
      <c r="G60" s="28">
        <f t="shared" si="36"/>
        <v>5200</v>
      </c>
      <c r="H60" s="28">
        <f t="shared" si="36"/>
        <v>16200</v>
      </c>
      <c r="I60" s="28">
        <f t="shared" si="36"/>
        <v>21200</v>
      </c>
      <c r="J60" s="28">
        <f t="shared" si="36"/>
        <v>30200</v>
      </c>
      <c r="K60" s="28">
        <f t="shared" si="36"/>
        <v>50200</v>
      </c>
      <c r="L60" s="28">
        <f t="shared" si="36"/>
        <v>50200</v>
      </c>
      <c r="M60" s="28">
        <f t="shared" si="36"/>
        <v>50200</v>
      </c>
      <c r="N60" s="28">
        <f t="shared" si="36"/>
        <v>50200</v>
      </c>
      <c r="O60" s="28">
        <f t="shared" si="36"/>
        <v>545200</v>
      </c>
      <c r="P60" s="28">
        <f t="shared" si="36"/>
        <v>545200</v>
      </c>
      <c r="Q60" s="28">
        <f t="shared" si="36"/>
        <v>371700</v>
      </c>
      <c r="R60" s="28">
        <f t="shared" si="36"/>
        <v>316700</v>
      </c>
      <c r="S60" s="28">
        <f t="shared" si="36"/>
        <v>41700</v>
      </c>
      <c r="T60" s="13">
        <f>SUM(C60:S60)</f>
        <v>2098340.9900000002</v>
      </c>
    </row>
    <row r="61" spans="1:20" ht="15.75" customHeight="1" x14ac:dyDescent="0.2">
      <c r="A61" s="21"/>
      <c r="B61" s="29" t="s">
        <v>27</v>
      </c>
      <c r="C61" s="23"/>
      <c r="D61" s="23">
        <v>3100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13"/>
    </row>
    <row r="62" spans="1:20" ht="15.75" customHeight="1" x14ac:dyDescent="0.2">
      <c r="A62" s="21"/>
      <c r="B62" s="29" t="s">
        <v>97</v>
      </c>
      <c r="C62" s="23"/>
      <c r="D62" s="23"/>
      <c r="E62" s="23"/>
      <c r="F62" s="23"/>
      <c r="G62" s="23">
        <v>5000</v>
      </c>
      <c r="H62" s="23">
        <v>6000</v>
      </c>
      <c r="I62" s="23">
        <v>1000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13"/>
    </row>
    <row r="63" spans="1:20" ht="16.149999999999999" customHeight="1" x14ac:dyDescent="0.2">
      <c r="A63" s="21"/>
      <c r="B63" s="29" t="s">
        <v>99</v>
      </c>
      <c r="C63" s="23"/>
      <c r="D63" s="23"/>
      <c r="E63" s="23"/>
      <c r="F63" s="23"/>
      <c r="G63" s="23"/>
      <c r="H63" s="23"/>
      <c r="I63" s="23">
        <v>10000</v>
      </c>
      <c r="J63" s="23">
        <v>30000</v>
      </c>
      <c r="K63" s="23">
        <v>50000</v>
      </c>
      <c r="L63" s="23">
        <v>50000</v>
      </c>
      <c r="M63" s="23">
        <v>50000</v>
      </c>
      <c r="N63" s="23">
        <v>50000</v>
      </c>
      <c r="O63" s="23">
        <v>50000</v>
      </c>
      <c r="P63" s="23">
        <v>50000</v>
      </c>
      <c r="Q63" s="23">
        <v>41500</v>
      </c>
      <c r="R63" s="23">
        <v>41500</v>
      </c>
      <c r="S63" s="23">
        <v>41500</v>
      </c>
      <c r="T63" s="13"/>
    </row>
    <row r="64" spans="1:20" ht="28.9" customHeight="1" x14ac:dyDescent="0.2">
      <c r="A64" s="21"/>
      <c r="B64" s="29" t="s">
        <v>28</v>
      </c>
      <c r="C64" s="23"/>
      <c r="D64" s="23"/>
      <c r="E64" s="23"/>
      <c r="F64" s="23"/>
      <c r="G64" s="23"/>
      <c r="H64" s="23">
        <v>10000</v>
      </c>
      <c r="I64" s="23">
        <v>10000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13"/>
    </row>
    <row r="65" spans="1:20" ht="15.75" customHeight="1" x14ac:dyDescent="0.2">
      <c r="A65" s="30"/>
      <c r="B65" s="31" t="s">
        <v>29</v>
      </c>
      <c r="C65" s="32">
        <f t="shared" ref="C65:S65" si="37">SUM(C66:C68)</f>
        <v>300.99</v>
      </c>
      <c r="D65" s="32">
        <f t="shared" si="37"/>
        <v>440</v>
      </c>
      <c r="E65" s="32">
        <f t="shared" si="37"/>
        <v>200</v>
      </c>
      <c r="F65" s="32">
        <f t="shared" si="37"/>
        <v>200</v>
      </c>
      <c r="G65" s="32">
        <f t="shared" si="37"/>
        <v>200</v>
      </c>
      <c r="H65" s="32">
        <f t="shared" si="37"/>
        <v>200</v>
      </c>
      <c r="I65" s="32">
        <f t="shared" si="37"/>
        <v>200</v>
      </c>
      <c r="J65" s="32">
        <f t="shared" si="37"/>
        <v>200</v>
      </c>
      <c r="K65" s="32">
        <f t="shared" si="37"/>
        <v>200</v>
      </c>
      <c r="L65" s="32">
        <f t="shared" si="37"/>
        <v>200</v>
      </c>
      <c r="M65" s="32">
        <f t="shared" si="37"/>
        <v>200</v>
      </c>
      <c r="N65" s="32">
        <f t="shared" si="37"/>
        <v>200</v>
      </c>
      <c r="O65" s="32">
        <f t="shared" si="37"/>
        <v>495200</v>
      </c>
      <c r="P65" s="32">
        <f t="shared" si="37"/>
        <v>495200</v>
      </c>
      <c r="Q65" s="32">
        <f t="shared" si="37"/>
        <v>330200</v>
      </c>
      <c r="R65" s="32">
        <f t="shared" si="37"/>
        <v>275200</v>
      </c>
      <c r="S65" s="32">
        <f t="shared" si="37"/>
        <v>200</v>
      </c>
      <c r="T65" s="13"/>
    </row>
    <row r="66" spans="1:20" ht="22.5" customHeight="1" x14ac:dyDescent="0.2">
      <c r="A66" s="21"/>
      <c r="B66" s="29" t="s">
        <v>30</v>
      </c>
      <c r="C66" s="23">
        <v>300</v>
      </c>
      <c r="D66" s="23">
        <v>440</v>
      </c>
      <c r="E66" s="23">
        <v>200</v>
      </c>
      <c r="F66" s="23">
        <v>200</v>
      </c>
      <c r="G66" s="23">
        <v>200</v>
      </c>
      <c r="H66" s="23">
        <v>200</v>
      </c>
      <c r="I66" s="23">
        <v>200</v>
      </c>
      <c r="J66" s="23">
        <v>200</v>
      </c>
      <c r="K66" s="23">
        <v>200</v>
      </c>
      <c r="L66" s="23">
        <v>200</v>
      </c>
      <c r="M66" s="23">
        <v>200</v>
      </c>
      <c r="N66" s="23">
        <v>200</v>
      </c>
      <c r="O66" s="23">
        <v>200</v>
      </c>
      <c r="P66" s="23">
        <v>200</v>
      </c>
      <c r="Q66" s="23">
        <v>200</v>
      </c>
      <c r="R66" s="23">
        <v>200</v>
      </c>
      <c r="S66" s="23">
        <v>200</v>
      </c>
      <c r="T66" s="13"/>
    </row>
    <row r="67" spans="1:20" ht="12.75" x14ac:dyDescent="0.2">
      <c r="A67" s="33"/>
      <c r="B67" s="29" t="s">
        <v>31</v>
      </c>
      <c r="C67" s="23">
        <v>0.99</v>
      </c>
      <c r="D67" s="34"/>
      <c r="E67" s="34"/>
      <c r="F67" s="34"/>
      <c r="G67" s="34"/>
      <c r="H67" s="34"/>
      <c r="I67" s="34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13"/>
    </row>
    <row r="68" spans="1:20" ht="15.75" customHeight="1" x14ac:dyDescent="0.2">
      <c r="A68" s="21"/>
      <c r="B68" s="29" t="s">
        <v>32</v>
      </c>
      <c r="C68" s="35"/>
      <c r="D68" s="35"/>
      <c r="E68" s="35"/>
      <c r="F68" s="35"/>
      <c r="G68" s="35"/>
      <c r="H68" s="35"/>
      <c r="I68" s="35"/>
      <c r="J68" s="23">
        <f t="shared" ref="J68:S68" si="38">J56*0.1</f>
        <v>0</v>
      </c>
      <c r="K68" s="23">
        <f t="shared" si="38"/>
        <v>0</v>
      </c>
      <c r="L68" s="23">
        <f t="shared" si="38"/>
        <v>0</v>
      </c>
      <c r="M68" s="23">
        <f t="shared" si="38"/>
        <v>0</v>
      </c>
      <c r="N68" s="23">
        <f t="shared" si="38"/>
        <v>0</v>
      </c>
      <c r="O68" s="23">
        <f t="shared" si="38"/>
        <v>495000</v>
      </c>
      <c r="P68" s="23">
        <f t="shared" si="38"/>
        <v>495000</v>
      </c>
      <c r="Q68" s="23">
        <f t="shared" si="38"/>
        <v>330000</v>
      </c>
      <c r="R68" s="23">
        <f t="shared" si="38"/>
        <v>275000</v>
      </c>
      <c r="S68" s="23">
        <f t="shared" si="38"/>
        <v>0</v>
      </c>
      <c r="T68" s="13"/>
    </row>
    <row r="69" spans="1:20" ht="15.75" customHeight="1" x14ac:dyDescent="0.2">
      <c r="A69" s="27">
        <v>44229</v>
      </c>
      <c r="B69" s="15" t="s">
        <v>33</v>
      </c>
      <c r="C69" s="28">
        <f>SUM(C70:C80)+C81+C86+C94</f>
        <v>0</v>
      </c>
      <c r="D69" s="28">
        <f t="shared" ref="D69:S69" si="39">SUM(D70:D80)+D81+D86</f>
        <v>120</v>
      </c>
      <c r="E69" s="28">
        <f t="shared" si="39"/>
        <v>48870</v>
      </c>
      <c r="F69" s="28">
        <f t="shared" si="39"/>
        <v>149061.5</v>
      </c>
      <c r="G69" s="28">
        <f t="shared" si="39"/>
        <v>1996940.4750000001</v>
      </c>
      <c r="H69" s="28">
        <f t="shared" si="39"/>
        <v>1978464.8274999999</v>
      </c>
      <c r="I69" s="28">
        <f t="shared" si="39"/>
        <v>3817034.4836249999</v>
      </c>
      <c r="J69" s="28">
        <f t="shared" si="39"/>
        <v>443118.82712499995</v>
      </c>
      <c r="K69" s="28">
        <f t="shared" si="39"/>
        <v>701449.65248125</v>
      </c>
      <c r="L69" s="28">
        <f t="shared" si="39"/>
        <v>778789.63510531257</v>
      </c>
      <c r="M69" s="28">
        <f t="shared" si="39"/>
        <v>807316.61686057807</v>
      </c>
      <c r="N69" s="28">
        <f t="shared" si="39"/>
        <v>837084.54770360701</v>
      </c>
      <c r="O69" s="28">
        <f t="shared" si="39"/>
        <v>1293577.1005887876</v>
      </c>
      <c r="P69" s="28">
        <f t="shared" si="39"/>
        <v>1347270.4027582267</v>
      </c>
      <c r="Q69" s="28">
        <f t="shared" si="39"/>
        <v>1470450.5604815884</v>
      </c>
      <c r="R69" s="28">
        <f t="shared" si="39"/>
        <v>1620520.0511425091</v>
      </c>
      <c r="S69" s="28">
        <f t="shared" si="39"/>
        <v>1006611.1677546442</v>
      </c>
      <c r="T69" s="13">
        <f t="shared" ref="T69:T97" si="40">SUM(C69:S69)</f>
        <v>18296679.848126505</v>
      </c>
    </row>
    <row r="70" spans="1:20" ht="24.6" customHeight="1" x14ac:dyDescent="0.2">
      <c r="A70" s="21"/>
      <c r="B70" s="29" t="s">
        <v>34</v>
      </c>
      <c r="C70" s="23"/>
      <c r="D70" s="23"/>
      <c r="E70" s="23">
        <v>44000</v>
      </c>
      <c r="F70" s="23">
        <v>144000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13">
        <f t="shared" si="40"/>
        <v>188000</v>
      </c>
    </row>
    <row r="71" spans="1:20" ht="21" customHeight="1" x14ac:dyDescent="0.2">
      <c r="A71" s="21"/>
      <c r="B71" s="29" t="s">
        <v>35</v>
      </c>
      <c r="C71" s="23"/>
      <c r="D71" s="23"/>
      <c r="E71" s="23"/>
      <c r="F71" s="23"/>
      <c r="G71" s="23">
        <v>1980000</v>
      </c>
      <c r="H71" s="23">
        <v>1960000</v>
      </c>
      <c r="I71" s="23">
        <v>3765780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13">
        <f t="shared" si="40"/>
        <v>7705780</v>
      </c>
    </row>
    <row r="72" spans="1:20" ht="15.75" customHeight="1" x14ac:dyDescent="0.2">
      <c r="A72" s="21"/>
      <c r="B72" s="29" t="s">
        <v>36</v>
      </c>
      <c r="C72" s="23"/>
      <c r="D72" s="23"/>
      <c r="E72" s="23"/>
      <c r="F72" s="23"/>
      <c r="G72" s="23"/>
      <c r="H72" s="23"/>
      <c r="I72" s="23">
        <v>200</v>
      </c>
      <c r="J72" s="23">
        <v>20000</v>
      </c>
      <c r="K72" s="23">
        <v>200000</v>
      </c>
      <c r="L72" s="23">
        <f>K72*1.03</f>
        <v>206000</v>
      </c>
      <c r="M72" s="23">
        <f t="shared" ref="M72:S72" si="41">L72*1.03</f>
        <v>212180</v>
      </c>
      <c r="N72" s="23">
        <f t="shared" si="41"/>
        <v>218545.4</v>
      </c>
      <c r="O72" s="23">
        <f t="shared" si="41"/>
        <v>225101.76199999999</v>
      </c>
      <c r="P72" s="23">
        <f t="shared" si="41"/>
        <v>231854.81485999998</v>
      </c>
      <c r="Q72" s="23">
        <f t="shared" si="41"/>
        <v>238810.4593058</v>
      </c>
      <c r="R72" s="23">
        <f t="shared" si="41"/>
        <v>245974.773084974</v>
      </c>
      <c r="S72" s="23">
        <f t="shared" si="41"/>
        <v>253354.01627752322</v>
      </c>
      <c r="T72" s="13">
        <f t="shared" si="40"/>
        <v>2052021.2255282972</v>
      </c>
    </row>
    <row r="73" spans="1:20" ht="15.75" customHeight="1" x14ac:dyDescent="0.2">
      <c r="A73" s="21"/>
      <c r="B73" s="29" t="s">
        <v>37</v>
      </c>
      <c r="C73" s="23"/>
      <c r="D73" s="23"/>
      <c r="E73" s="23"/>
      <c r="F73" s="23"/>
      <c r="G73" s="23"/>
      <c r="H73" s="23"/>
      <c r="I73" s="23"/>
      <c r="J73" s="23">
        <v>30000</v>
      </c>
      <c r="K73" s="23">
        <v>50000</v>
      </c>
      <c r="L73" s="23">
        <f>K73*1.03</f>
        <v>51500</v>
      </c>
      <c r="M73" s="23">
        <f t="shared" ref="M73:S73" si="42">L73*1.03</f>
        <v>53045</v>
      </c>
      <c r="N73" s="23">
        <f t="shared" si="42"/>
        <v>54636.35</v>
      </c>
      <c r="O73" s="23">
        <f t="shared" si="42"/>
        <v>56275.440499999997</v>
      </c>
      <c r="P73" s="23">
        <f t="shared" si="42"/>
        <v>57963.703714999996</v>
      </c>
      <c r="Q73" s="23">
        <f t="shared" si="42"/>
        <v>59702.614826450001</v>
      </c>
      <c r="R73" s="23">
        <f t="shared" si="42"/>
        <v>61493.693271243501</v>
      </c>
      <c r="S73" s="23">
        <f t="shared" si="42"/>
        <v>63338.504069380804</v>
      </c>
      <c r="T73" s="13">
        <f t="shared" si="40"/>
        <v>537955.30638207425</v>
      </c>
    </row>
    <row r="74" spans="1:20" ht="15.75" customHeight="1" x14ac:dyDescent="0.2">
      <c r="A74" s="21"/>
      <c r="B74" s="29" t="s">
        <v>34</v>
      </c>
      <c r="C74" s="23"/>
      <c r="D74" s="23"/>
      <c r="E74" s="23"/>
      <c r="F74" s="23"/>
      <c r="G74" s="23"/>
      <c r="H74" s="23"/>
      <c r="I74" s="23"/>
      <c r="J74" s="23">
        <v>50000</v>
      </c>
      <c r="K74" s="23">
        <v>50000</v>
      </c>
      <c r="L74" s="23">
        <f>K74*1.03</f>
        <v>51500</v>
      </c>
      <c r="M74" s="23">
        <f t="shared" ref="M74:S74" si="43">L74*1.03</f>
        <v>53045</v>
      </c>
      <c r="N74" s="23">
        <f t="shared" si="43"/>
        <v>54636.35</v>
      </c>
      <c r="O74" s="23">
        <f t="shared" si="43"/>
        <v>56275.440499999997</v>
      </c>
      <c r="P74" s="23">
        <f t="shared" si="43"/>
        <v>57963.703714999996</v>
      </c>
      <c r="Q74" s="23">
        <f t="shared" si="43"/>
        <v>59702.614826450001</v>
      </c>
      <c r="R74" s="23">
        <f t="shared" si="43"/>
        <v>61493.693271243501</v>
      </c>
      <c r="S74" s="23">
        <f t="shared" si="43"/>
        <v>63338.504069380804</v>
      </c>
      <c r="T74" s="13">
        <f t="shared" si="40"/>
        <v>557955.30638207425</v>
      </c>
    </row>
    <row r="75" spans="1:20" ht="26.45" customHeight="1" x14ac:dyDescent="0.2">
      <c r="A75" s="21"/>
      <c r="B75" s="29" t="s">
        <v>381</v>
      </c>
      <c r="C75" s="23"/>
      <c r="D75" s="23"/>
      <c r="E75" s="23"/>
      <c r="F75" s="23"/>
      <c r="G75" s="23"/>
      <c r="H75" s="23"/>
      <c r="I75" s="23"/>
      <c r="J75" s="23"/>
      <c r="K75" s="23">
        <f>50000*K55</f>
        <v>50000</v>
      </c>
      <c r="L75" s="23">
        <f>K75*L55*1.05</f>
        <v>105000</v>
      </c>
      <c r="M75" s="23">
        <f>L75/L55*M55*1.05</f>
        <v>110250</v>
      </c>
      <c r="N75" s="23">
        <f>M75/M55*N55*1.05</f>
        <v>115762.5</v>
      </c>
      <c r="O75" s="23"/>
      <c r="P75" s="23"/>
      <c r="Q75" s="23">
        <f>N75/N55*Q55*1.05*1.05*1.05</f>
        <v>268019.12812499999</v>
      </c>
      <c r="R75" s="23">
        <f>Q75/Q55*R55*1.05</f>
        <v>351775.10566406249</v>
      </c>
      <c r="S75" s="23">
        <f>R75/R55*S55*1.05</f>
        <v>147745.54437890626</v>
      </c>
      <c r="T75" s="13">
        <f t="shared" si="40"/>
        <v>1148552.2781679688</v>
      </c>
    </row>
    <row r="76" spans="1:20" s="36" customFormat="1" ht="27" customHeight="1" x14ac:dyDescent="0.25">
      <c r="A76" s="21"/>
      <c r="B76" s="29" t="s">
        <v>380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>
        <f>N75/N55*1.05*O58</f>
        <v>546977.8125</v>
      </c>
      <c r="P76" s="23">
        <f>O76/O58*P58*1.05</f>
        <v>574326.703125</v>
      </c>
      <c r="Q76" s="23">
        <f>P76/P58*Q58*1.05</f>
        <v>402028.69218750001</v>
      </c>
      <c r="R76" s="23">
        <f>Q76/Q58*R58*1.05/4*5</f>
        <v>439718.88208007812</v>
      </c>
      <c r="S76" s="23"/>
      <c r="T76" s="13">
        <f t="shared" si="40"/>
        <v>1963052.0898925781</v>
      </c>
    </row>
    <row r="77" spans="1:20" ht="15.75" customHeight="1" x14ac:dyDescent="0.2">
      <c r="A77" s="21"/>
      <c r="B77" s="29" t="s">
        <v>38</v>
      </c>
      <c r="C77" s="23"/>
      <c r="D77" s="23"/>
      <c r="E77" s="23"/>
      <c r="F77" s="23"/>
      <c r="G77" s="23"/>
      <c r="H77" s="23"/>
      <c r="I77" s="23">
        <v>1000</v>
      </c>
      <c r="J77" s="23">
        <v>3000</v>
      </c>
      <c r="K77" s="23">
        <v>3000</v>
      </c>
      <c r="L77" s="23">
        <v>3000</v>
      </c>
      <c r="M77" s="23">
        <v>3000</v>
      </c>
      <c r="N77" s="23">
        <v>3000</v>
      </c>
      <c r="O77" s="23">
        <v>3000</v>
      </c>
      <c r="P77" s="23">
        <v>3000</v>
      </c>
      <c r="Q77" s="23">
        <v>3000</v>
      </c>
      <c r="R77" s="23">
        <v>3000</v>
      </c>
      <c r="S77" s="23">
        <v>3000</v>
      </c>
      <c r="T77" s="13">
        <f t="shared" si="40"/>
        <v>31000</v>
      </c>
    </row>
    <row r="78" spans="1:20" ht="39" customHeight="1" x14ac:dyDescent="0.2">
      <c r="A78" s="21"/>
      <c r="B78" s="29" t="s">
        <v>98</v>
      </c>
      <c r="C78" s="23"/>
      <c r="D78" s="23">
        <v>120</v>
      </c>
      <c r="E78" s="23">
        <v>240</v>
      </c>
      <c r="F78" s="23">
        <v>250</v>
      </c>
      <c r="G78" s="23">
        <v>7820</v>
      </c>
      <c r="H78" s="23">
        <v>7820</v>
      </c>
      <c r="I78" s="23">
        <v>13000</v>
      </c>
      <c r="J78" s="23">
        <v>18000</v>
      </c>
      <c r="K78" s="23">
        <f t="shared" ref="K78" si="44">J78*1.05</f>
        <v>18900</v>
      </c>
      <c r="L78" s="23">
        <f t="shared" ref="L78" si="45">K78*1.05</f>
        <v>19845</v>
      </c>
      <c r="M78" s="23">
        <f t="shared" ref="M78" si="46">L78*1.05</f>
        <v>20837.25</v>
      </c>
      <c r="N78" s="23">
        <f t="shared" ref="N78" si="47">M78*1.05</f>
        <v>21879.112499999999</v>
      </c>
      <c r="O78" s="23">
        <f t="shared" ref="O78" si="48">N78*1.05</f>
        <v>22973.068125000002</v>
      </c>
      <c r="P78" s="23">
        <f t="shared" ref="P78" si="49">O78*1.05</f>
        <v>24121.721531250001</v>
      </c>
      <c r="Q78" s="23">
        <f t="shared" ref="Q78" si="50">P78*1.05</f>
        <v>25327.807607812501</v>
      </c>
      <c r="R78" s="23">
        <f t="shared" ref="R78" si="51">Q78*1.05</f>
        <v>26594.197988203126</v>
      </c>
      <c r="S78" s="23">
        <f t="shared" ref="S78" si="52">R78*1.05</f>
        <v>27923.907887613284</v>
      </c>
      <c r="T78" s="13">
        <f t="shared" si="40"/>
        <v>255652.06563987889</v>
      </c>
    </row>
    <row r="79" spans="1:20" ht="13.15" customHeight="1" x14ac:dyDescent="0.2">
      <c r="A79" s="21"/>
      <c r="B79" s="29" t="s">
        <v>100</v>
      </c>
      <c r="C79" s="23"/>
      <c r="D79" s="23"/>
      <c r="E79" s="23"/>
      <c r="F79" s="23"/>
      <c r="G79" s="23"/>
      <c r="H79" s="23"/>
      <c r="I79" s="23"/>
      <c r="J79" s="23">
        <v>80000</v>
      </c>
      <c r="K79" s="23">
        <v>80000</v>
      </c>
      <c r="L79" s="23">
        <v>80000</v>
      </c>
      <c r="M79" s="23">
        <v>80000</v>
      </c>
      <c r="N79" s="23">
        <v>80000</v>
      </c>
      <c r="O79" s="23">
        <v>80000</v>
      </c>
      <c r="P79" s="23">
        <v>80000</v>
      </c>
      <c r="Q79" s="23">
        <v>80000</v>
      </c>
      <c r="R79" s="23">
        <v>80000</v>
      </c>
      <c r="S79" s="23">
        <v>80000</v>
      </c>
      <c r="T79" s="13">
        <f t="shared" si="40"/>
        <v>800000</v>
      </c>
    </row>
    <row r="80" spans="1:20" ht="15.75" customHeight="1" x14ac:dyDescent="0.2">
      <c r="A80" s="21"/>
      <c r="B80" s="29" t="s">
        <v>39</v>
      </c>
      <c r="C80" s="23"/>
      <c r="D80" s="23"/>
      <c r="E80" s="23"/>
      <c r="F80" s="23"/>
      <c r="G80" s="23"/>
      <c r="H80" s="23"/>
      <c r="I80" s="23">
        <v>150</v>
      </c>
      <c r="J80" s="23">
        <v>150</v>
      </c>
      <c r="K80" s="23">
        <v>150</v>
      </c>
      <c r="L80" s="23">
        <v>150</v>
      </c>
      <c r="M80" s="23">
        <v>150</v>
      </c>
      <c r="N80" s="23">
        <v>150</v>
      </c>
      <c r="O80" s="23">
        <v>150</v>
      </c>
      <c r="P80" s="23">
        <v>150</v>
      </c>
      <c r="Q80" s="23">
        <v>150</v>
      </c>
      <c r="R80" s="23">
        <v>150</v>
      </c>
      <c r="S80" s="23">
        <v>150</v>
      </c>
      <c r="T80" s="13">
        <f t="shared" si="40"/>
        <v>1650</v>
      </c>
    </row>
    <row r="81" spans="1:20" ht="15.75" customHeight="1" x14ac:dyDescent="0.2">
      <c r="A81" s="30"/>
      <c r="B81" s="37" t="s">
        <v>40</v>
      </c>
      <c r="C81" s="32">
        <f t="shared" ref="C81:S81" si="53">SUM(C82:C85)</f>
        <v>0</v>
      </c>
      <c r="D81" s="32">
        <f t="shared" si="53"/>
        <v>0</v>
      </c>
      <c r="E81" s="32">
        <f t="shared" si="53"/>
        <v>1000</v>
      </c>
      <c r="F81" s="32">
        <f t="shared" si="53"/>
        <v>1000</v>
      </c>
      <c r="G81" s="32">
        <f t="shared" si="53"/>
        <v>1000</v>
      </c>
      <c r="H81" s="32">
        <f t="shared" si="53"/>
        <v>1000</v>
      </c>
      <c r="I81" s="32">
        <f t="shared" si="53"/>
        <v>2000</v>
      </c>
      <c r="J81" s="32">
        <f t="shared" si="53"/>
        <v>2500</v>
      </c>
      <c r="K81" s="32">
        <f t="shared" si="53"/>
        <v>1500</v>
      </c>
      <c r="L81" s="32">
        <f t="shared" si="53"/>
        <v>1500</v>
      </c>
      <c r="M81" s="32">
        <f t="shared" si="53"/>
        <v>1500</v>
      </c>
      <c r="N81" s="32">
        <f t="shared" si="53"/>
        <v>1500</v>
      </c>
      <c r="O81" s="32">
        <f t="shared" si="53"/>
        <v>1500</v>
      </c>
      <c r="P81" s="32">
        <f t="shared" si="53"/>
        <v>1500</v>
      </c>
      <c r="Q81" s="32">
        <f t="shared" si="53"/>
        <v>1500</v>
      </c>
      <c r="R81" s="32">
        <f t="shared" si="53"/>
        <v>1500</v>
      </c>
      <c r="S81" s="32">
        <f t="shared" si="53"/>
        <v>1500</v>
      </c>
      <c r="T81" s="13">
        <f t="shared" si="40"/>
        <v>22000</v>
      </c>
    </row>
    <row r="82" spans="1:20" ht="15.75" customHeight="1" x14ac:dyDescent="0.2">
      <c r="A82" s="38"/>
      <c r="B82" s="29" t="s">
        <v>41</v>
      </c>
      <c r="C82" s="23"/>
      <c r="D82" s="23"/>
      <c r="E82" s="23"/>
      <c r="F82" s="23"/>
      <c r="G82" s="23"/>
      <c r="H82" s="23"/>
      <c r="I82" s="23">
        <v>500</v>
      </c>
      <c r="J82" s="23">
        <v>500</v>
      </c>
      <c r="K82" s="23">
        <v>500</v>
      </c>
      <c r="L82" s="23">
        <v>500</v>
      </c>
      <c r="M82" s="23">
        <v>500</v>
      </c>
      <c r="N82" s="23">
        <v>500</v>
      </c>
      <c r="O82" s="23">
        <v>500</v>
      </c>
      <c r="P82" s="23">
        <v>500</v>
      </c>
      <c r="Q82" s="23">
        <v>500</v>
      </c>
      <c r="R82" s="23">
        <v>500</v>
      </c>
      <c r="S82" s="23">
        <v>500</v>
      </c>
      <c r="T82" s="13">
        <f t="shared" si="40"/>
        <v>5500</v>
      </c>
    </row>
    <row r="83" spans="1:20" ht="15.75" customHeight="1" x14ac:dyDescent="0.2">
      <c r="A83" s="38"/>
      <c r="B83" s="29" t="s">
        <v>42</v>
      </c>
      <c r="C83" s="23"/>
      <c r="D83" s="23"/>
      <c r="E83" s="23"/>
      <c r="F83" s="23"/>
      <c r="G83" s="23"/>
      <c r="H83" s="23"/>
      <c r="I83" s="23">
        <v>500</v>
      </c>
      <c r="J83" s="23">
        <v>500</v>
      </c>
      <c r="K83" s="23">
        <v>500</v>
      </c>
      <c r="L83" s="23">
        <v>500</v>
      </c>
      <c r="M83" s="23">
        <v>500</v>
      </c>
      <c r="N83" s="23">
        <v>500</v>
      </c>
      <c r="O83" s="23">
        <v>500</v>
      </c>
      <c r="P83" s="23">
        <v>500</v>
      </c>
      <c r="Q83" s="23">
        <v>500</v>
      </c>
      <c r="R83" s="23">
        <v>500</v>
      </c>
      <c r="S83" s="23">
        <v>500</v>
      </c>
      <c r="T83" s="13">
        <f t="shared" si="40"/>
        <v>5500</v>
      </c>
    </row>
    <row r="84" spans="1:20" ht="15.75" customHeight="1" x14ac:dyDescent="0.2">
      <c r="A84" s="21"/>
      <c r="B84" s="22" t="s">
        <v>43</v>
      </c>
      <c r="C84" s="23"/>
      <c r="D84" s="23"/>
      <c r="E84" s="23">
        <v>500</v>
      </c>
      <c r="F84" s="23">
        <v>500</v>
      </c>
      <c r="G84" s="23">
        <v>500</v>
      </c>
      <c r="H84" s="23">
        <v>500</v>
      </c>
      <c r="I84" s="23">
        <v>500</v>
      </c>
      <c r="J84" s="23">
        <v>1000</v>
      </c>
      <c r="K84" s="23"/>
      <c r="L84" s="23"/>
      <c r="M84" s="23"/>
      <c r="N84" s="23"/>
      <c r="O84" s="23"/>
      <c r="P84" s="23"/>
      <c r="Q84" s="23"/>
      <c r="R84" s="23"/>
      <c r="S84" s="23"/>
      <c r="T84" s="13">
        <f t="shared" si="40"/>
        <v>3500</v>
      </c>
    </row>
    <row r="85" spans="1:20" ht="15.75" customHeight="1" x14ac:dyDescent="0.2">
      <c r="A85" s="38"/>
      <c r="B85" s="29" t="s">
        <v>44</v>
      </c>
      <c r="C85" s="23"/>
      <c r="D85" s="23"/>
      <c r="E85" s="23">
        <v>500</v>
      </c>
      <c r="F85" s="23">
        <v>500</v>
      </c>
      <c r="G85" s="23">
        <v>500</v>
      </c>
      <c r="H85" s="23">
        <v>500</v>
      </c>
      <c r="I85" s="23">
        <v>500</v>
      </c>
      <c r="J85" s="23">
        <v>500</v>
      </c>
      <c r="K85" s="23">
        <v>500</v>
      </c>
      <c r="L85" s="23">
        <v>500</v>
      </c>
      <c r="M85" s="23">
        <v>500</v>
      </c>
      <c r="N85" s="23">
        <v>500</v>
      </c>
      <c r="O85" s="23">
        <v>500</v>
      </c>
      <c r="P85" s="23">
        <v>500</v>
      </c>
      <c r="Q85" s="23">
        <v>500</v>
      </c>
      <c r="R85" s="23">
        <v>500</v>
      </c>
      <c r="S85" s="23">
        <v>500</v>
      </c>
      <c r="T85" s="13">
        <f t="shared" si="40"/>
        <v>7500</v>
      </c>
    </row>
    <row r="86" spans="1:20" ht="15.75" customHeight="1" x14ac:dyDescent="0.2">
      <c r="A86" s="39"/>
      <c r="B86" s="37" t="s">
        <v>45</v>
      </c>
      <c r="C86" s="32">
        <f t="shared" ref="C86:S86" si="54">SUM(C87:C94)</f>
        <v>0</v>
      </c>
      <c r="D86" s="32">
        <f t="shared" si="54"/>
        <v>0</v>
      </c>
      <c r="E86" s="32">
        <f t="shared" si="54"/>
        <v>3630</v>
      </c>
      <c r="F86" s="32">
        <f t="shared" si="54"/>
        <v>3811.5</v>
      </c>
      <c r="G86" s="32">
        <f t="shared" si="54"/>
        <v>8120.4750000000004</v>
      </c>
      <c r="H86" s="32">
        <f t="shared" si="54"/>
        <v>9644.8274999999994</v>
      </c>
      <c r="I86" s="32">
        <f t="shared" si="54"/>
        <v>34904.483625000008</v>
      </c>
      <c r="J86" s="32">
        <f t="shared" si="54"/>
        <v>239468.82712499998</v>
      </c>
      <c r="K86" s="32">
        <f t="shared" si="54"/>
        <v>247899.65248124997</v>
      </c>
      <c r="L86" s="32">
        <f t="shared" si="54"/>
        <v>260294.63510531257</v>
      </c>
      <c r="M86" s="32">
        <f t="shared" si="54"/>
        <v>273309.36686057807</v>
      </c>
      <c r="N86" s="32">
        <f t="shared" si="54"/>
        <v>286974.83520360704</v>
      </c>
      <c r="O86" s="32">
        <f t="shared" si="54"/>
        <v>301323.57696378749</v>
      </c>
      <c r="P86" s="32">
        <f t="shared" si="54"/>
        <v>316389.75581197685</v>
      </c>
      <c r="Q86" s="32">
        <f t="shared" si="54"/>
        <v>332209.24360257568</v>
      </c>
      <c r="R86" s="32">
        <f t="shared" si="54"/>
        <v>348819.70578270452</v>
      </c>
      <c r="S86" s="32">
        <f t="shared" si="54"/>
        <v>366260.69107183977</v>
      </c>
      <c r="T86" s="13">
        <f t="shared" si="40"/>
        <v>3033061.5761336321</v>
      </c>
    </row>
    <row r="87" spans="1:20" ht="15.75" customHeight="1" x14ac:dyDescent="0.2">
      <c r="A87" s="21"/>
      <c r="B87" s="29" t="s">
        <v>46</v>
      </c>
      <c r="C87" s="23"/>
      <c r="D87" s="23"/>
      <c r="E87" s="23"/>
      <c r="F87" s="23"/>
      <c r="G87" s="23">
        <v>3120</v>
      </c>
      <c r="H87" s="23">
        <v>3255</v>
      </c>
      <c r="I87" s="23">
        <v>3390</v>
      </c>
      <c r="J87" s="23">
        <v>3390</v>
      </c>
      <c r="K87" s="23">
        <f t="shared" ref="K87" si="55">J87*1.05</f>
        <v>3559.5</v>
      </c>
      <c r="L87" s="23">
        <f t="shared" ref="L87" si="56">K87*1.05</f>
        <v>3737.4750000000004</v>
      </c>
      <c r="M87" s="23">
        <f t="shared" ref="M87" si="57">L87*1.05</f>
        <v>3924.3487500000006</v>
      </c>
      <c r="N87" s="23">
        <f t="shared" ref="N87" si="58">M87*1.05</f>
        <v>4120.5661875000005</v>
      </c>
      <c r="O87" s="23">
        <f t="shared" ref="O87" si="59">N87*1.05</f>
        <v>4326.5944968750009</v>
      </c>
      <c r="P87" s="23">
        <f t="shared" ref="P87" si="60">O87*1.05</f>
        <v>4542.9242217187511</v>
      </c>
      <c r="Q87" s="23">
        <f t="shared" ref="Q87" si="61">P87*1.05</f>
        <v>4770.0704328046886</v>
      </c>
      <c r="R87" s="23">
        <f t="shared" ref="R87" si="62">Q87*1.05</f>
        <v>5008.5739544449234</v>
      </c>
      <c r="S87" s="23">
        <f t="shared" ref="S87" si="63">R87*1.05</f>
        <v>5259.0026521671698</v>
      </c>
      <c r="T87" s="13">
        <f t="shared" si="40"/>
        <v>52404.055695510535</v>
      </c>
    </row>
    <row r="88" spans="1:20" ht="15.75" customHeight="1" x14ac:dyDescent="0.2">
      <c r="A88" s="21"/>
      <c r="B88" s="29" t="s">
        <v>96</v>
      </c>
      <c r="C88" s="23"/>
      <c r="D88" s="23"/>
      <c r="E88" s="23"/>
      <c r="F88" s="23"/>
      <c r="G88" s="23"/>
      <c r="H88" s="23"/>
      <c r="I88" s="23">
        <v>12452</v>
      </c>
      <c r="J88" s="23">
        <v>137600</v>
      </c>
      <c r="K88" s="23">
        <f>J88*1.05</f>
        <v>144480</v>
      </c>
      <c r="L88" s="23">
        <f t="shared" ref="L88:S88" si="64">K88*1.05</f>
        <v>151704</v>
      </c>
      <c r="M88" s="23">
        <f t="shared" si="64"/>
        <v>159289.20000000001</v>
      </c>
      <c r="N88" s="23">
        <f t="shared" si="64"/>
        <v>167253.66000000003</v>
      </c>
      <c r="O88" s="23">
        <f t="shared" si="64"/>
        <v>175616.34300000005</v>
      </c>
      <c r="P88" s="23">
        <f t="shared" si="64"/>
        <v>184397.16015000007</v>
      </c>
      <c r="Q88" s="23">
        <f t="shared" si="64"/>
        <v>193617.01815750008</v>
      </c>
      <c r="R88" s="23">
        <f t="shared" si="64"/>
        <v>203297.8690653751</v>
      </c>
      <c r="S88" s="23">
        <f t="shared" si="64"/>
        <v>213462.76251864387</v>
      </c>
      <c r="T88" s="13">
        <f t="shared" si="40"/>
        <v>1743170.0128915191</v>
      </c>
    </row>
    <row r="89" spans="1:20" ht="15.75" customHeight="1" x14ac:dyDescent="0.2">
      <c r="A89" s="21"/>
      <c r="B89" s="29" t="s">
        <v>95</v>
      </c>
      <c r="C89" s="23"/>
      <c r="D89" s="23"/>
      <c r="E89" s="23"/>
      <c r="F89" s="23"/>
      <c r="G89" s="23"/>
      <c r="H89" s="23"/>
      <c r="I89" s="23">
        <v>2700</v>
      </c>
      <c r="J89" s="23">
        <v>32400</v>
      </c>
      <c r="K89" s="23">
        <f>J89*1.05</f>
        <v>34020</v>
      </c>
      <c r="L89" s="23">
        <f t="shared" ref="L89:S89" si="65">K89*1.05</f>
        <v>35721</v>
      </c>
      <c r="M89" s="23">
        <f t="shared" si="65"/>
        <v>37507.050000000003</v>
      </c>
      <c r="N89" s="23">
        <f t="shared" si="65"/>
        <v>39382.402500000004</v>
      </c>
      <c r="O89" s="23">
        <f t="shared" si="65"/>
        <v>41351.522625000005</v>
      </c>
      <c r="P89" s="23">
        <f t="shared" si="65"/>
        <v>43419.098756250009</v>
      </c>
      <c r="Q89" s="23">
        <f t="shared" si="65"/>
        <v>45590.05369406251</v>
      </c>
      <c r="R89" s="23">
        <f t="shared" si="65"/>
        <v>47869.556378765636</v>
      </c>
      <c r="S89" s="23">
        <f t="shared" si="65"/>
        <v>50263.034197703921</v>
      </c>
      <c r="T89" s="13">
        <f t="shared" si="40"/>
        <v>410223.71815178206</v>
      </c>
    </row>
    <row r="90" spans="1:20" ht="15.75" customHeight="1" x14ac:dyDescent="0.2">
      <c r="A90" s="21"/>
      <c r="B90" s="29" t="s">
        <v>47</v>
      </c>
      <c r="C90" s="23"/>
      <c r="D90" s="23"/>
      <c r="E90" s="23">
        <v>2000</v>
      </c>
      <c r="F90" s="23">
        <f t="shared" ref="F90:I91" si="66">E90*1.05</f>
        <v>2100</v>
      </c>
      <c r="G90" s="23">
        <f t="shared" si="66"/>
        <v>2205</v>
      </c>
      <c r="H90" s="23">
        <f t="shared" si="66"/>
        <v>2315.25</v>
      </c>
      <c r="I90" s="23">
        <f t="shared" si="66"/>
        <v>2431.0125000000003</v>
      </c>
      <c r="J90" s="23">
        <v>2556</v>
      </c>
      <c r="K90" s="23"/>
      <c r="L90" s="23"/>
      <c r="M90" s="23"/>
      <c r="N90" s="23"/>
      <c r="O90" s="23"/>
      <c r="P90" s="23"/>
      <c r="Q90" s="23"/>
      <c r="R90" s="23"/>
      <c r="S90" s="23"/>
      <c r="T90" s="13">
        <f t="shared" si="40"/>
        <v>13607.262500000001</v>
      </c>
    </row>
    <row r="91" spans="1:20" ht="15.75" customHeight="1" x14ac:dyDescent="0.2">
      <c r="A91" s="21"/>
      <c r="B91" s="29" t="s">
        <v>48</v>
      </c>
      <c r="C91" s="23"/>
      <c r="D91" s="23"/>
      <c r="E91" s="23">
        <v>750</v>
      </c>
      <c r="F91" s="23">
        <f t="shared" si="66"/>
        <v>787.5</v>
      </c>
      <c r="G91" s="23">
        <f t="shared" si="66"/>
        <v>826.875</v>
      </c>
      <c r="H91" s="23">
        <f>G91*1.05*2</f>
        <v>1736.4375</v>
      </c>
      <c r="I91" s="23">
        <f t="shared" si="66"/>
        <v>1823.2593750000001</v>
      </c>
      <c r="J91" s="23">
        <v>1823.2593750000001</v>
      </c>
      <c r="K91" s="23">
        <f t="shared" ref="K91:S93" si="67">J91*1.05</f>
        <v>1914.4223437500002</v>
      </c>
      <c r="L91" s="23">
        <f t="shared" si="67"/>
        <v>2010.1434609375003</v>
      </c>
      <c r="M91" s="23">
        <f t="shared" si="67"/>
        <v>2110.6506339843754</v>
      </c>
      <c r="N91" s="23">
        <f t="shared" si="67"/>
        <v>2216.1831656835943</v>
      </c>
      <c r="O91" s="23">
        <f t="shared" si="67"/>
        <v>2326.9923239677742</v>
      </c>
      <c r="P91" s="23">
        <f t="shared" si="67"/>
        <v>2443.3419401661631</v>
      </c>
      <c r="Q91" s="23">
        <f t="shared" si="67"/>
        <v>2565.5090371744714</v>
      </c>
      <c r="R91" s="23">
        <f t="shared" si="67"/>
        <v>2693.7844890331949</v>
      </c>
      <c r="S91" s="23">
        <f t="shared" si="67"/>
        <v>2828.4737134848547</v>
      </c>
      <c r="T91" s="13">
        <f t="shared" si="40"/>
        <v>28856.832358181928</v>
      </c>
    </row>
    <row r="92" spans="1:20" ht="15.75" customHeight="1" x14ac:dyDescent="0.2">
      <c r="A92" s="21"/>
      <c r="B92" s="29" t="s">
        <v>49</v>
      </c>
      <c r="C92" s="23"/>
      <c r="D92" s="23"/>
      <c r="E92" s="23"/>
      <c r="F92" s="23"/>
      <c r="G92" s="23"/>
      <c r="H92" s="23"/>
      <c r="I92" s="23">
        <v>1823.2593750000001</v>
      </c>
      <c r="J92" s="23">
        <v>1823.2593750000001</v>
      </c>
      <c r="K92" s="23">
        <f t="shared" si="67"/>
        <v>1914.4223437500002</v>
      </c>
      <c r="L92" s="23">
        <f t="shared" si="67"/>
        <v>2010.1434609375003</v>
      </c>
      <c r="M92" s="23">
        <f t="shared" si="67"/>
        <v>2110.6506339843754</v>
      </c>
      <c r="N92" s="23">
        <f t="shared" si="67"/>
        <v>2216.1831656835943</v>
      </c>
      <c r="O92" s="23">
        <f t="shared" si="67"/>
        <v>2326.9923239677742</v>
      </c>
      <c r="P92" s="23">
        <f t="shared" si="67"/>
        <v>2443.3419401661631</v>
      </c>
      <c r="Q92" s="23">
        <f t="shared" si="67"/>
        <v>2565.5090371744714</v>
      </c>
      <c r="R92" s="23">
        <f t="shared" si="67"/>
        <v>2693.7844890331949</v>
      </c>
      <c r="S92" s="23">
        <f t="shared" si="67"/>
        <v>2828.4737134848547</v>
      </c>
      <c r="T92" s="13">
        <f t="shared" si="40"/>
        <v>24756.019858181928</v>
      </c>
    </row>
    <row r="93" spans="1:20" ht="15.75" customHeight="1" x14ac:dyDescent="0.2">
      <c r="A93" s="21"/>
      <c r="B93" s="29" t="s">
        <v>50</v>
      </c>
      <c r="C93" s="23"/>
      <c r="D93" s="23"/>
      <c r="E93" s="23"/>
      <c r="F93" s="23"/>
      <c r="G93" s="23"/>
      <c r="H93" s="23"/>
      <c r="I93" s="23">
        <v>1823.2593750000001</v>
      </c>
      <c r="J93" s="23">
        <v>1823.2593750000001</v>
      </c>
      <c r="K93" s="23">
        <f t="shared" si="67"/>
        <v>1914.4223437500002</v>
      </c>
      <c r="L93" s="23">
        <f t="shared" si="67"/>
        <v>2010.1434609375003</v>
      </c>
      <c r="M93" s="23">
        <f t="shared" si="67"/>
        <v>2110.6506339843754</v>
      </c>
      <c r="N93" s="23">
        <f t="shared" si="67"/>
        <v>2216.1831656835943</v>
      </c>
      <c r="O93" s="23">
        <f t="shared" si="67"/>
        <v>2326.9923239677742</v>
      </c>
      <c r="P93" s="23">
        <f t="shared" si="67"/>
        <v>2443.3419401661631</v>
      </c>
      <c r="Q93" s="23">
        <f t="shared" si="67"/>
        <v>2565.5090371744714</v>
      </c>
      <c r="R93" s="23">
        <f t="shared" si="67"/>
        <v>2693.7844890331949</v>
      </c>
      <c r="S93" s="23">
        <f t="shared" si="67"/>
        <v>2828.4737134848547</v>
      </c>
      <c r="T93" s="13">
        <f t="shared" si="40"/>
        <v>24756.019858181928</v>
      </c>
    </row>
    <row r="94" spans="1:20" ht="15.75" customHeight="1" x14ac:dyDescent="0.2">
      <c r="A94" s="21"/>
      <c r="B94" s="29" t="s">
        <v>51</v>
      </c>
      <c r="C94" s="23">
        <f t="shared" ref="C94:S94" si="68">SUM(C87:C93)*0.32</f>
        <v>0</v>
      </c>
      <c r="D94" s="23">
        <f t="shared" si="68"/>
        <v>0</v>
      </c>
      <c r="E94" s="23">
        <f t="shared" si="68"/>
        <v>880</v>
      </c>
      <c r="F94" s="23">
        <f t="shared" si="68"/>
        <v>924</v>
      </c>
      <c r="G94" s="23">
        <f t="shared" si="68"/>
        <v>1968.6000000000001</v>
      </c>
      <c r="H94" s="23">
        <f t="shared" si="68"/>
        <v>2338.14</v>
      </c>
      <c r="I94" s="23">
        <f t="shared" si="68"/>
        <v>8461.6930000000011</v>
      </c>
      <c r="J94" s="23">
        <f t="shared" si="68"/>
        <v>58053.048999999999</v>
      </c>
      <c r="K94" s="23">
        <f t="shared" si="68"/>
        <v>60096.885449999994</v>
      </c>
      <c r="L94" s="23">
        <f t="shared" si="68"/>
        <v>63101.729722500015</v>
      </c>
      <c r="M94" s="23">
        <f t="shared" si="68"/>
        <v>66256.816208624994</v>
      </c>
      <c r="N94" s="23">
        <f t="shared" si="68"/>
        <v>69569.657019056249</v>
      </c>
      <c r="O94" s="23">
        <f t="shared" si="68"/>
        <v>73048.139870009094</v>
      </c>
      <c r="P94" s="23">
        <f t="shared" si="68"/>
        <v>76700.546863509546</v>
      </c>
      <c r="Q94" s="23">
        <f t="shared" si="68"/>
        <v>80535.574206685022</v>
      </c>
      <c r="R94" s="23">
        <f t="shared" si="68"/>
        <v>84562.352917019278</v>
      </c>
      <c r="S94" s="23">
        <f t="shared" si="68"/>
        <v>88790.47056287025</v>
      </c>
      <c r="T94" s="13">
        <f t="shared" si="40"/>
        <v>735287.65482027456</v>
      </c>
    </row>
    <row r="95" spans="1:20" ht="25.5" customHeight="1" x14ac:dyDescent="0.2">
      <c r="A95" s="213" t="s">
        <v>52</v>
      </c>
      <c r="B95" s="213"/>
      <c r="C95" s="40">
        <f t="shared" ref="C95:S95" si="69">C4-C60-C69</f>
        <v>-300.99</v>
      </c>
      <c r="D95" s="40">
        <f t="shared" si="69"/>
        <v>-3660</v>
      </c>
      <c r="E95" s="40">
        <f t="shared" si="69"/>
        <v>-49070</v>
      </c>
      <c r="F95" s="40">
        <f t="shared" si="69"/>
        <v>-149261.5</v>
      </c>
      <c r="G95" s="40">
        <f t="shared" si="69"/>
        <v>-2002140.4750000001</v>
      </c>
      <c r="H95" s="40">
        <f t="shared" si="69"/>
        <v>-1994664.8274999999</v>
      </c>
      <c r="I95" s="40">
        <f t="shared" si="69"/>
        <v>-3781234.4836249999</v>
      </c>
      <c r="J95" s="40">
        <f t="shared" si="69"/>
        <v>368410.09287499997</v>
      </c>
      <c r="K95" s="40">
        <f t="shared" si="69"/>
        <v>1825110.9475187501</v>
      </c>
      <c r="L95" s="40">
        <f t="shared" si="69"/>
        <v>3271506.2148946878</v>
      </c>
      <c r="M95" s="40">
        <f t="shared" si="69"/>
        <v>3565955.495639422</v>
      </c>
      <c r="N95" s="40">
        <f t="shared" si="69"/>
        <v>3542032.6404213933</v>
      </c>
      <c r="O95" s="40">
        <f t="shared" si="69"/>
        <v>4560867.4169424623</v>
      </c>
      <c r="P95" s="40">
        <f t="shared" si="69"/>
        <v>4513397.8106495859</v>
      </c>
      <c r="Q95" s="40">
        <f t="shared" si="69"/>
        <v>5134652.5335966144</v>
      </c>
      <c r="R95" s="40">
        <f t="shared" si="69"/>
        <v>5046444.6676396048</v>
      </c>
      <c r="S95" s="40">
        <f t="shared" si="69"/>
        <v>1692958.2569665746</v>
      </c>
      <c r="T95" s="13">
        <f t="shared" si="40"/>
        <v>25541003.801019095</v>
      </c>
    </row>
    <row r="96" spans="1:20" ht="24.75" customHeight="1" x14ac:dyDescent="0.2">
      <c r="A96" s="42"/>
      <c r="B96" s="29" t="s">
        <v>53</v>
      </c>
      <c r="C96" s="23">
        <f t="shared" ref="C96:S96" si="70">C4*0.06</f>
        <v>0</v>
      </c>
      <c r="D96" s="23">
        <f t="shared" si="70"/>
        <v>0</v>
      </c>
      <c r="E96" s="23">
        <f t="shared" si="70"/>
        <v>0</v>
      </c>
      <c r="F96" s="23">
        <f t="shared" si="70"/>
        <v>0</v>
      </c>
      <c r="G96" s="23">
        <f t="shared" si="70"/>
        <v>0</v>
      </c>
      <c r="H96" s="23">
        <f t="shared" si="70"/>
        <v>0</v>
      </c>
      <c r="I96" s="23">
        <f>I4*0.06</f>
        <v>3420</v>
      </c>
      <c r="J96" s="23">
        <f t="shared" si="70"/>
        <v>50503.735199999996</v>
      </c>
      <c r="K96" s="23">
        <f t="shared" si="70"/>
        <v>154605.636</v>
      </c>
      <c r="L96" s="23">
        <f t="shared" si="70"/>
        <v>246029.75099999999</v>
      </c>
      <c r="M96" s="23">
        <f t="shared" si="70"/>
        <v>265408.32675000001</v>
      </c>
      <c r="N96" s="23">
        <f t="shared" si="70"/>
        <v>265759.03128749999</v>
      </c>
      <c r="O96" s="23">
        <f t="shared" si="70"/>
        <v>383978.67105187499</v>
      </c>
      <c r="P96" s="23">
        <f t="shared" si="70"/>
        <v>384352.09280446876</v>
      </c>
      <c r="Q96" s="23">
        <f t="shared" si="70"/>
        <v>418608.18564469216</v>
      </c>
      <c r="R96" s="23">
        <f t="shared" si="70"/>
        <v>419019.88312692684</v>
      </c>
      <c r="S96" s="23">
        <f t="shared" si="70"/>
        <v>164476.1654832731</v>
      </c>
      <c r="T96" s="13">
        <f t="shared" si="40"/>
        <v>2756161.4783487362</v>
      </c>
    </row>
    <row r="97" spans="1:20" ht="15.75" customHeight="1" x14ac:dyDescent="0.2">
      <c r="A97" s="214" t="s">
        <v>54</v>
      </c>
      <c r="B97" s="215"/>
      <c r="C97" s="41">
        <f>C95-C96</f>
        <v>-300.99</v>
      </c>
      <c r="D97" s="41">
        <f>D95-D96</f>
        <v>-3660</v>
      </c>
      <c r="E97" s="41">
        <f>E95-E96</f>
        <v>-49070</v>
      </c>
      <c r="F97" s="41">
        <f>F95-F96</f>
        <v>-149261.5</v>
      </c>
      <c r="G97" s="41">
        <f>G95-G96</f>
        <v>-2002140.4750000001</v>
      </c>
      <c r="H97" s="41">
        <f t="shared" ref="H97:S97" si="71">H95-H96</f>
        <v>-1994664.8274999999</v>
      </c>
      <c r="I97" s="41">
        <f t="shared" si="71"/>
        <v>-3784654.4836249999</v>
      </c>
      <c r="J97" s="41">
        <f t="shared" si="71"/>
        <v>317906.35767499998</v>
      </c>
      <c r="K97" s="41">
        <f t="shared" si="71"/>
        <v>1670505.3115187502</v>
      </c>
      <c r="L97" s="41">
        <f t="shared" si="71"/>
        <v>3025476.4638946876</v>
      </c>
      <c r="M97" s="41">
        <f t="shared" si="71"/>
        <v>3300547.168889422</v>
      </c>
      <c r="N97" s="41">
        <f t="shared" si="71"/>
        <v>3276273.6091338932</v>
      </c>
      <c r="O97" s="41">
        <f t="shared" si="71"/>
        <v>4176888.7458905876</v>
      </c>
      <c r="P97" s="41">
        <f t="shared" si="71"/>
        <v>4129045.7178451172</v>
      </c>
      <c r="Q97" s="41">
        <f t="shared" si="71"/>
        <v>4716044.3479519226</v>
      </c>
      <c r="R97" s="41">
        <f t="shared" si="71"/>
        <v>4627424.7845126782</v>
      </c>
      <c r="S97" s="41">
        <f t="shared" si="71"/>
        <v>1528482.0914833015</v>
      </c>
      <c r="T97" s="13">
        <f t="shared" si="40"/>
        <v>22784842.322670363</v>
      </c>
    </row>
    <row r="98" spans="1:20" ht="15.75" customHeight="1" x14ac:dyDescent="0.2">
      <c r="A98" s="216" t="s">
        <v>55</v>
      </c>
      <c r="B98" s="217"/>
      <c r="C98" s="43"/>
      <c r="D98" s="43"/>
      <c r="E98" s="43"/>
      <c r="F98" s="43"/>
      <c r="G98" s="43"/>
      <c r="H98" s="43"/>
      <c r="I98" s="43">
        <f t="shared" ref="I98:T98" si="72">I97/I4</f>
        <v>-66.397447081140342</v>
      </c>
      <c r="J98" s="43">
        <f t="shared" si="72"/>
        <v>0.37768258892067058</v>
      </c>
      <c r="K98" s="43">
        <f t="shared" si="72"/>
        <v>0.64829666811839259</v>
      </c>
      <c r="L98" s="43">
        <f t="shared" si="72"/>
        <v>0.73783185608996227</v>
      </c>
      <c r="M98" s="43">
        <f t="shared" si="72"/>
        <v>0.74614399841306156</v>
      </c>
      <c r="N98" s="43">
        <f t="shared" si="72"/>
        <v>0.73967915820469643</v>
      </c>
      <c r="O98" s="43">
        <f t="shared" si="72"/>
        <v>0.65267511882079965</v>
      </c>
      <c r="P98" s="43">
        <f t="shared" si="72"/>
        <v>0.64457237961948877</v>
      </c>
      <c r="Q98" s="43">
        <f t="shared" si="72"/>
        <v>0.67596064907648379</v>
      </c>
      <c r="R98" s="43">
        <f t="shared" si="72"/>
        <v>0.66260695077006193</v>
      </c>
      <c r="S98" s="43">
        <f t="shared" si="72"/>
        <v>0.55758185521612669</v>
      </c>
      <c r="T98" s="43">
        <f t="shared" si="72"/>
        <v>0.4960124978523644</v>
      </c>
    </row>
    <row r="99" spans="1:20" ht="15.75" customHeight="1" x14ac:dyDescent="0.2">
      <c r="A99" s="218" t="s">
        <v>56</v>
      </c>
      <c r="B99" s="219"/>
      <c r="C99" s="44"/>
      <c r="D99" s="44"/>
      <c r="E99" s="44">
        <v>50000</v>
      </c>
      <c r="F99" s="44">
        <v>150000</v>
      </c>
      <c r="G99" s="44">
        <v>2000000</v>
      </c>
      <c r="H99" s="44">
        <v>2000000</v>
      </c>
      <c r="I99" s="44">
        <v>3800000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13">
        <f>SUM(C99:S99)</f>
        <v>8000000</v>
      </c>
    </row>
    <row r="100" spans="1:20" ht="15.75" customHeight="1" x14ac:dyDescent="0.2">
      <c r="A100" s="218" t="s">
        <v>57</v>
      </c>
      <c r="B100" s="219"/>
      <c r="C100" s="44">
        <f t="shared" ref="C100:S100" si="73">C101+C102</f>
        <v>301</v>
      </c>
      <c r="D100" s="44">
        <f t="shared" si="73"/>
        <v>3660</v>
      </c>
      <c r="E100" s="44">
        <f t="shared" si="73"/>
        <v>0</v>
      </c>
      <c r="F100" s="44">
        <f t="shared" si="73"/>
        <v>0</v>
      </c>
      <c r="G100" s="44">
        <f t="shared" si="73"/>
        <v>5000</v>
      </c>
      <c r="H100" s="44">
        <f t="shared" si="73"/>
        <v>6000</v>
      </c>
      <c r="I100" s="44">
        <f t="shared" si="73"/>
        <v>1000</v>
      </c>
      <c r="J100" s="44">
        <f t="shared" si="73"/>
        <v>0</v>
      </c>
      <c r="K100" s="44">
        <f t="shared" si="73"/>
        <v>0</v>
      </c>
      <c r="L100" s="44">
        <f t="shared" si="73"/>
        <v>0</v>
      </c>
      <c r="M100" s="44">
        <f t="shared" si="73"/>
        <v>0</v>
      </c>
      <c r="N100" s="44">
        <f t="shared" si="73"/>
        <v>0</v>
      </c>
      <c r="O100" s="44">
        <f t="shared" si="73"/>
        <v>0</v>
      </c>
      <c r="P100" s="44">
        <f t="shared" si="73"/>
        <v>0</v>
      </c>
      <c r="Q100" s="44">
        <f t="shared" si="73"/>
        <v>0</v>
      </c>
      <c r="R100" s="44">
        <f t="shared" si="73"/>
        <v>0</v>
      </c>
      <c r="S100" s="44">
        <f t="shared" si="73"/>
        <v>0</v>
      </c>
      <c r="T100" s="13">
        <f>SUM(C100:S100)</f>
        <v>15961</v>
      </c>
    </row>
    <row r="101" spans="1:20" ht="15.75" customHeight="1" x14ac:dyDescent="0.2">
      <c r="A101" s="45">
        <v>1</v>
      </c>
      <c r="B101" s="46" t="s">
        <v>58</v>
      </c>
      <c r="C101" s="47"/>
      <c r="D101" s="47">
        <v>3100</v>
      </c>
      <c r="E101" s="47"/>
      <c r="F101" s="47">
        <v>0</v>
      </c>
      <c r="G101" s="47">
        <v>5000</v>
      </c>
      <c r="H101" s="47">
        <v>6000</v>
      </c>
      <c r="I101" s="47">
        <v>1000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/>
      <c r="T101" s="13">
        <f>SUM(C101:S101)</f>
        <v>15100</v>
      </c>
    </row>
    <row r="102" spans="1:20" ht="15.75" customHeight="1" x14ac:dyDescent="0.2">
      <c r="A102" s="45">
        <v>3</v>
      </c>
      <c r="B102" s="46" t="s">
        <v>59</v>
      </c>
      <c r="C102" s="47">
        <v>301</v>
      </c>
      <c r="D102" s="23">
        <v>560</v>
      </c>
      <c r="E102" s="23"/>
      <c r="F102" s="23"/>
      <c r="G102" s="23"/>
      <c r="H102" s="23"/>
      <c r="I102" s="23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13">
        <f>SUM(C102:S102)</f>
        <v>861</v>
      </c>
    </row>
    <row r="103" spans="1:20" ht="15.75" customHeight="1" x14ac:dyDescent="0.2">
      <c r="A103" s="48"/>
      <c r="B103" s="49" t="s">
        <v>60</v>
      </c>
      <c r="C103" s="50">
        <v>0</v>
      </c>
      <c r="D103" s="50">
        <f t="shared" ref="D103:S103" si="74">C105</f>
        <v>9.9999999999909051E-3</v>
      </c>
      <c r="E103" s="50">
        <f t="shared" si="74"/>
        <v>9.9999999999909051E-3</v>
      </c>
      <c r="F103" s="50">
        <f t="shared" si="74"/>
        <v>930.01</v>
      </c>
      <c r="G103" s="50">
        <f t="shared" si="74"/>
        <v>1668.51</v>
      </c>
      <c r="H103" s="50">
        <f t="shared" si="74"/>
        <v>4528.0349999999071</v>
      </c>
      <c r="I103" s="50">
        <f t="shared" si="74"/>
        <v>15863.20750000001</v>
      </c>
      <c r="J103" s="50">
        <f t="shared" si="74"/>
        <v>32208.723875000134</v>
      </c>
      <c r="K103" s="50">
        <f t="shared" si="74"/>
        <v>350115.08155000012</v>
      </c>
      <c r="L103" s="50">
        <f t="shared" si="74"/>
        <v>2020620.3930687504</v>
      </c>
      <c r="M103" s="50">
        <f t="shared" si="74"/>
        <v>5046096.856963438</v>
      </c>
      <c r="N103" s="50">
        <f t="shared" si="74"/>
        <v>8346644.02585286</v>
      </c>
      <c r="O103" s="50">
        <f t="shared" si="74"/>
        <v>11622917.634986753</v>
      </c>
      <c r="P103" s="50">
        <f t="shared" si="74"/>
        <v>15799806.38087734</v>
      </c>
      <c r="Q103" s="50">
        <f t="shared" si="74"/>
        <v>19928852.098722458</v>
      </c>
      <c r="R103" s="50">
        <f t="shared" si="74"/>
        <v>24644896.44667438</v>
      </c>
      <c r="S103" s="50">
        <f t="shared" si="74"/>
        <v>29272321.23118706</v>
      </c>
      <c r="T103" s="13"/>
    </row>
    <row r="104" spans="1:20" ht="15.75" customHeight="1" x14ac:dyDescent="0.2">
      <c r="A104" s="52"/>
      <c r="B104" s="53" t="s">
        <v>61</v>
      </c>
      <c r="C104" s="54">
        <f t="shared" ref="C104:H104" si="75">C3+C100+C99</f>
        <v>9.9999999999909051E-3</v>
      </c>
      <c r="D104" s="54">
        <f t="shared" si="75"/>
        <v>0</v>
      </c>
      <c r="E104" s="54">
        <f t="shared" si="75"/>
        <v>930</v>
      </c>
      <c r="F104" s="54">
        <f t="shared" si="75"/>
        <v>738.5</v>
      </c>
      <c r="G104" s="54">
        <f t="shared" si="75"/>
        <v>2859.5249999999069</v>
      </c>
      <c r="H104" s="54">
        <f t="shared" si="75"/>
        <v>11335.172500000102</v>
      </c>
      <c r="I104" s="54">
        <f>I3+I100+I99-I96</f>
        <v>16345.516375000123</v>
      </c>
      <c r="J104" s="54">
        <f t="shared" ref="J104:S104" si="76">J3+J100+J99-J96</f>
        <v>317906.35767499998</v>
      </c>
      <c r="K104" s="54">
        <f t="shared" si="76"/>
        <v>1670505.3115187502</v>
      </c>
      <c r="L104" s="54">
        <f t="shared" si="76"/>
        <v>3025476.4638946876</v>
      </c>
      <c r="M104" s="54">
        <f t="shared" si="76"/>
        <v>3300547.168889422</v>
      </c>
      <c r="N104" s="54">
        <f t="shared" si="76"/>
        <v>3276273.6091338932</v>
      </c>
      <c r="O104" s="54">
        <f t="shared" si="76"/>
        <v>4176888.7458905876</v>
      </c>
      <c r="P104" s="54">
        <f t="shared" si="76"/>
        <v>4129045.7178451172</v>
      </c>
      <c r="Q104" s="54">
        <f t="shared" si="76"/>
        <v>4716044.3479519226</v>
      </c>
      <c r="R104" s="54">
        <f t="shared" si="76"/>
        <v>4627424.7845126782</v>
      </c>
      <c r="S104" s="54">
        <f t="shared" si="76"/>
        <v>1528482.0914833015</v>
      </c>
      <c r="T104" s="51">
        <f>SUM(C104:S104)</f>
        <v>30800803.322670363</v>
      </c>
    </row>
    <row r="105" spans="1:20" ht="15.75" customHeight="1" x14ac:dyDescent="0.2">
      <c r="A105" s="55"/>
      <c r="B105" s="56" t="s">
        <v>62</v>
      </c>
      <c r="C105" s="57">
        <f t="shared" ref="C105:S105" si="77">C103+C104</f>
        <v>9.9999999999909051E-3</v>
      </c>
      <c r="D105" s="57">
        <f t="shared" si="77"/>
        <v>9.9999999999909051E-3</v>
      </c>
      <c r="E105" s="57">
        <f t="shared" si="77"/>
        <v>930.01</v>
      </c>
      <c r="F105" s="57">
        <f t="shared" si="77"/>
        <v>1668.51</v>
      </c>
      <c r="G105" s="57">
        <f t="shared" si="77"/>
        <v>4528.0349999999071</v>
      </c>
      <c r="H105" s="57">
        <f t="shared" si="77"/>
        <v>15863.20750000001</v>
      </c>
      <c r="I105" s="57">
        <f t="shared" si="77"/>
        <v>32208.723875000134</v>
      </c>
      <c r="J105" s="57">
        <f t="shared" si="77"/>
        <v>350115.08155000012</v>
      </c>
      <c r="K105" s="57">
        <f t="shared" si="77"/>
        <v>2020620.3930687504</v>
      </c>
      <c r="L105" s="57">
        <f t="shared" si="77"/>
        <v>5046096.856963438</v>
      </c>
      <c r="M105" s="57">
        <f t="shared" si="77"/>
        <v>8346644.02585286</v>
      </c>
      <c r="N105" s="57">
        <f t="shared" si="77"/>
        <v>11622917.634986753</v>
      </c>
      <c r="O105" s="57">
        <f t="shared" si="77"/>
        <v>15799806.38087734</v>
      </c>
      <c r="P105" s="57">
        <f t="shared" si="77"/>
        <v>19928852.098722458</v>
      </c>
      <c r="Q105" s="57">
        <f t="shared" si="77"/>
        <v>24644896.44667438</v>
      </c>
      <c r="R105" s="57">
        <f t="shared" si="77"/>
        <v>29272321.23118706</v>
      </c>
      <c r="S105" s="57">
        <f t="shared" si="77"/>
        <v>30800803.322670363</v>
      </c>
      <c r="T105" s="51"/>
    </row>
    <row r="106" spans="1:20" ht="15.75" customHeight="1" x14ac:dyDescent="0.2">
      <c r="A106" s="45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</row>
    <row r="107" spans="1:20" ht="15.75" customHeight="1" x14ac:dyDescent="0.2">
      <c r="A107" s="45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</row>
    <row r="108" spans="1:20" ht="15.75" customHeight="1" x14ac:dyDescent="0.2">
      <c r="A108" s="45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spans="1:20" ht="15.75" customHeight="1" x14ac:dyDescent="0.2">
      <c r="A109" s="45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</row>
    <row r="110" spans="1:20" ht="15.75" customHeight="1" x14ac:dyDescent="0.2">
      <c r="A110" s="45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</row>
    <row r="111" spans="1:20" ht="15.75" customHeight="1" x14ac:dyDescent="0.2">
      <c r="A111" s="45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</row>
    <row r="112" spans="1:20" ht="15.75" customHeight="1" x14ac:dyDescent="0.2">
      <c r="A112" s="45"/>
      <c r="B112" s="58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</row>
    <row r="113" spans="1:20" ht="15.75" customHeight="1" x14ac:dyDescent="0.2">
      <c r="A113" s="45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</row>
    <row r="114" spans="1:20" ht="15.75" customHeight="1" x14ac:dyDescent="0.2">
      <c r="A114" s="45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1:20" ht="15.75" customHeight="1" x14ac:dyDescent="0.2">
      <c r="A115" s="45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1:20" ht="15.75" customHeight="1" x14ac:dyDescent="0.2">
      <c r="A116" s="45"/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</row>
    <row r="117" spans="1:20" ht="15.75" customHeight="1" x14ac:dyDescent="0.2">
      <c r="A117" s="45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</row>
    <row r="118" spans="1:20" ht="15.75" customHeight="1" x14ac:dyDescent="0.2">
      <c r="A118" s="45"/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</row>
    <row r="119" spans="1:20" ht="15.75" customHeight="1" x14ac:dyDescent="0.2">
      <c r="A119" s="45"/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</row>
    <row r="120" spans="1:20" ht="15.75" customHeight="1" x14ac:dyDescent="0.2">
      <c r="A120" s="45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</row>
    <row r="121" spans="1:20" ht="15.75" customHeight="1" x14ac:dyDescent="0.2">
      <c r="A121" s="45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</row>
    <row r="122" spans="1:20" ht="15.75" customHeight="1" x14ac:dyDescent="0.2">
      <c r="A122" s="45"/>
      <c r="B122" s="58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</row>
    <row r="123" spans="1:20" ht="15.75" customHeight="1" x14ac:dyDescent="0.2">
      <c r="A123" s="45"/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</row>
    <row r="124" spans="1:20" ht="15.75" customHeight="1" x14ac:dyDescent="0.2">
      <c r="A124" s="45"/>
      <c r="B124" s="58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</row>
    <row r="125" spans="1:20" ht="15.75" customHeight="1" x14ac:dyDescent="0.2">
      <c r="A125" s="45"/>
      <c r="B125" s="58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</row>
    <row r="126" spans="1:20" ht="15.75" customHeight="1" x14ac:dyDescent="0.2">
      <c r="A126" s="45"/>
      <c r="B126" s="58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</row>
    <row r="127" spans="1:20" ht="15.75" customHeight="1" x14ac:dyDescent="0.2">
      <c r="A127" s="45"/>
      <c r="B127" s="58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</row>
    <row r="128" spans="1:20" ht="15.75" customHeight="1" x14ac:dyDescent="0.2">
      <c r="A128" s="45"/>
      <c r="B128" s="58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</row>
    <row r="129" spans="1:20" ht="15.75" customHeight="1" x14ac:dyDescent="0.2">
      <c r="A129" s="45"/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</row>
    <row r="130" spans="1:20" ht="15.75" customHeight="1" x14ac:dyDescent="0.2">
      <c r="A130" s="45"/>
      <c r="B130" s="58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</row>
    <row r="131" spans="1:20" ht="15.75" customHeight="1" x14ac:dyDescent="0.2">
      <c r="A131" s="45"/>
      <c r="B131" s="58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</row>
    <row r="132" spans="1:20" ht="15.75" customHeight="1" x14ac:dyDescent="0.2">
      <c r="A132" s="45"/>
      <c r="B132" s="58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</row>
    <row r="133" spans="1:20" ht="15.75" customHeight="1" x14ac:dyDescent="0.2">
      <c r="A133" s="45"/>
      <c r="B133" s="58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</row>
    <row r="134" spans="1:20" ht="15.75" customHeight="1" x14ac:dyDescent="0.2">
      <c r="A134" s="45"/>
      <c r="B134" s="58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</row>
    <row r="135" spans="1:20" ht="15.75" customHeight="1" x14ac:dyDescent="0.2">
      <c r="A135" s="45"/>
      <c r="B135" s="58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</row>
    <row r="136" spans="1:20" ht="15.75" customHeight="1" x14ac:dyDescent="0.2">
      <c r="A136" s="45"/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</row>
    <row r="137" spans="1:20" ht="15.75" customHeight="1" x14ac:dyDescent="0.2">
      <c r="A137" s="45"/>
      <c r="B137" s="58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</row>
    <row r="138" spans="1:20" ht="15.75" customHeight="1" x14ac:dyDescent="0.2">
      <c r="A138" s="45"/>
      <c r="B138" s="58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</row>
    <row r="139" spans="1:20" ht="15.75" customHeight="1" x14ac:dyDescent="0.2">
      <c r="A139" s="45"/>
      <c r="B139" s="58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</row>
    <row r="140" spans="1:20" ht="15.75" customHeight="1" x14ac:dyDescent="0.2">
      <c r="A140" s="45"/>
      <c r="B140" s="58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</row>
    <row r="141" spans="1:20" ht="15.75" customHeight="1" x14ac:dyDescent="0.2">
      <c r="A141" s="45"/>
      <c r="B141" s="58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</row>
    <row r="142" spans="1:20" ht="15.75" customHeight="1" x14ac:dyDescent="0.2">
      <c r="A142" s="45"/>
      <c r="B142" s="58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</row>
    <row r="143" spans="1:20" ht="15.75" customHeight="1" x14ac:dyDescent="0.2">
      <c r="A143" s="45"/>
      <c r="B143" s="58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</row>
    <row r="144" spans="1:20" ht="15.75" customHeight="1" x14ac:dyDescent="0.2">
      <c r="A144" s="45"/>
      <c r="B144" s="58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</row>
    <row r="145" spans="1:20" ht="15.75" customHeight="1" x14ac:dyDescent="0.2">
      <c r="A145" s="45"/>
      <c r="B145" s="58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</row>
    <row r="146" spans="1:20" ht="15.75" customHeight="1" x14ac:dyDescent="0.2">
      <c r="A146" s="45"/>
      <c r="B146" s="58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</row>
    <row r="147" spans="1:20" ht="15.75" customHeight="1" x14ac:dyDescent="0.2">
      <c r="A147" s="45"/>
      <c r="B147" s="58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</row>
    <row r="148" spans="1:20" ht="15.75" customHeight="1" x14ac:dyDescent="0.2">
      <c r="A148" s="45"/>
      <c r="B148" s="58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</row>
    <row r="149" spans="1:20" ht="15.75" customHeight="1" x14ac:dyDescent="0.2">
      <c r="A149" s="45"/>
      <c r="B149" s="58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</row>
  </sheetData>
  <mergeCells count="5">
    <mergeCell ref="A95:B95"/>
    <mergeCell ref="A97:B97"/>
    <mergeCell ref="A98:B98"/>
    <mergeCell ref="A99:B99"/>
    <mergeCell ref="A100:B100"/>
  </mergeCells>
  <pageMargins left="0.70000004768371604" right="0.70000004768371604" top="0.75" bottom="0.75" header="0" footer="0"/>
  <pageSetup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85" zoomScaleNormal="85" workbookViewId="0">
      <selection activeCell="I24" sqref="I24:K24"/>
    </sheetView>
  </sheetViews>
  <sheetFormatPr defaultColWidth="9" defaultRowHeight="12.75" x14ac:dyDescent="0.2"/>
  <cols>
    <col min="1" max="1" width="26.7109375" customWidth="1"/>
    <col min="2" max="2" width="13.42578125" customWidth="1"/>
    <col min="3" max="5" width="10.5703125" customWidth="1"/>
    <col min="6" max="6" width="11.42578125" customWidth="1"/>
    <col min="7" max="7" width="12.140625" customWidth="1"/>
    <col min="8" max="8" width="12.85546875" customWidth="1"/>
    <col min="9" max="9" width="13.42578125" customWidth="1"/>
    <col min="10" max="10" width="12.140625" customWidth="1"/>
    <col min="11" max="11" width="11.85546875" customWidth="1"/>
    <col min="12" max="13" width="12.28515625" customWidth="1"/>
    <col min="14" max="14" width="13.7109375" customWidth="1"/>
    <col min="15" max="16" width="12.140625" customWidth="1"/>
    <col min="17" max="17" width="12.28515625" customWidth="1"/>
    <col min="18" max="18" width="12.42578125" customWidth="1"/>
    <col min="19" max="19" width="15.140625" customWidth="1"/>
    <col min="20" max="22" width="15.7109375" style="105" customWidth="1"/>
  </cols>
  <sheetData>
    <row r="1" spans="1:22" s="111" customFormat="1" ht="39" customHeight="1" x14ac:dyDescent="0.25">
      <c r="A1" s="206" t="s">
        <v>63</v>
      </c>
      <c r="B1" s="220" t="s">
        <v>375</v>
      </c>
      <c r="C1" s="220"/>
      <c r="D1" s="220"/>
      <c r="E1" s="220"/>
      <c r="F1" s="220"/>
      <c r="G1" s="220"/>
      <c r="H1" s="220"/>
      <c r="I1" s="207" t="s">
        <v>376</v>
      </c>
      <c r="J1" s="221" t="s">
        <v>374</v>
      </c>
      <c r="K1" s="221"/>
      <c r="L1" s="221"/>
      <c r="M1" s="221"/>
      <c r="N1" s="222" t="s">
        <v>377</v>
      </c>
      <c r="O1" s="222"/>
      <c r="P1" s="222"/>
      <c r="Q1" s="222"/>
      <c r="R1" s="222"/>
      <c r="S1" s="60" t="s">
        <v>1</v>
      </c>
      <c r="T1" s="205"/>
      <c r="U1" s="205"/>
      <c r="V1" s="205"/>
    </row>
    <row r="2" spans="1:22" ht="15.75" customHeight="1" x14ac:dyDescent="0.2">
      <c r="A2" s="61"/>
      <c r="B2" s="62">
        <f>Экономика!C1</f>
        <v>2024</v>
      </c>
      <c r="C2" s="61">
        <f>Экономика!D1</f>
        <v>2025</v>
      </c>
      <c r="D2" s="61">
        <f>Экономика!E1</f>
        <v>2026</v>
      </c>
      <c r="E2" s="61">
        <f>Экономика!F1</f>
        <v>2027</v>
      </c>
      <c r="F2" s="61">
        <f>Экономика!G1</f>
        <v>2028</v>
      </c>
      <c r="G2" s="61">
        <f>Экономика!H1</f>
        <v>2029</v>
      </c>
      <c r="H2" s="61">
        <f>Экономика!I1</f>
        <v>2030</v>
      </c>
      <c r="I2" s="61">
        <f>Экономика!J1</f>
        <v>2031</v>
      </c>
      <c r="J2" s="61">
        <f>Экономика!K1</f>
        <v>2032</v>
      </c>
      <c r="K2" s="61">
        <f>Экономика!L1</f>
        <v>2033</v>
      </c>
      <c r="L2" s="61">
        <f>Экономика!M1</f>
        <v>2034</v>
      </c>
      <c r="M2" s="61">
        <f>Экономика!N1</f>
        <v>2035</v>
      </c>
      <c r="N2" s="61">
        <f>Экономика!O1</f>
        <v>2036</v>
      </c>
      <c r="O2" s="61">
        <f>Экономика!P1</f>
        <v>2037</v>
      </c>
      <c r="P2" s="61">
        <f>Экономика!Q1</f>
        <v>2038</v>
      </c>
      <c r="Q2" s="61">
        <f>Экономика!R1</f>
        <v>2039</v>
      </c>
      <c r="R2" s="61">
        <f>Экономика!S1</f>
        <v>2040</v>
      </c>
      <c r="S2" s="63" t="s">
        <v>65</v>
      </c>
      <c r="T2" s="106"/>
      <c r="U2" s="106"/>
      <c r="V2" s="106"/>
    </row>
    <row r="3" spans="1:22" ht="15.75" customHeight="1" x14ac:dyDescent="0.2">
      <c r="A3" s="64" t="s">
        <v>66</v>
      </c>
      <c r="B3" s="65">
        <v>1</v>
      </c>
      <c r="C3" s="66">
        <f t="shared" ref="C3:R3" si="0">B3+1</f>
        <v>2</v>
      </c>
      <c r="D3" s="66">
        <f t="shared" si="0"/>
        <v>3</v>
      </c>
      <c r="E3" s="66">
        <f t="shared" si="0"/>
        <v>4</v>
      </c>
      <c r="F3" s="66">
        <f t="shared" si="0"/>
        <v>5</v>
      </c>
      <c r="G3" s="66">
        <f t="shared" si="0"/>
        <v>6</v>
      </c>
      <c r="H3" s="66">
        <f t="shared" si="0"/>
        <v>7</v>
      </c>
      <c r="I3" s="66">
        <f t="shared" si="0"/>
        <v>8</v>
      </c>
      <c r="J3" s="66">
        <f t="shared" si="0"/>
        <v>9</v>
      </c>
      <c r="K3" s="66">
        <f t="shared" si="0"/>
        <v>10</v>
      </c>
      <c r="L3" s="66">
        <f t="shared" si="0"/>
        <v>11</v>
      </c>
      <c r="M3" s="66">
        <f t="shared" si="0"/>
        <v>12</v>
      </c>
      <c r="N3" s="66">
        <f t="shared" si="0"/>
        <v>13</v>
      </c>
      <c r="O3" s="66">
        <f t="shared" si="0"/>
        <v>14</v>
      </c>
      <c r="P3" s="66">
        <f t="shared" si="0"/>
        <v>15</v>
      </c>
      <c r="Q3" s="66">
        <f t="shared" si="0"/>
        <v>16</v>
      </c>
      <c r="R3" s="66">
        <f t="shared" si="0"/>
        <v>17</v>
      </c>
      <c r="S3" s="63"/>
      <c r="T3" s="106"/>
      <c r="U3" s="106"/>
      <c r="V3" s="106"/>
    </row>
    <row r="4" spans="1:22" ht="15.75" customHeight="1" x14ac:dyDescent="0.2">
      <c r="A4" s="67" t="s">
        <v>5</v>
      </c>
      <c r="B4" s="68">
        <f>Экономика!C4</f>
        <v>0</v>
      </c>
      <c r="C4" s="69">
        <f>Экономика!D4</f>
        <v>0</v>
      </c>
      <c r="D4" s="69">
        <f>Экономика!E4</f>
        <v>0</v>
      </c>
      <c r="E4" s="69">
        <f>Экономика!F4</f>
        <v>0</v>
      </c>
      <c r="F4" s="69">
        <f>Экономика!G4</f>
        <v>0</v>
      </c>
      <c r="G4" s="69">
        <f>Экономика!H4</f>
        <v>0</v>
      </c>
      <c r="H4" s="69">
        <f>Экономика!I4</f>
        <v>57000</v>
      </c>
      <c r="I4" s="69">
        <f>Экономика!J4</f>
        <v>841728.91999999993</v>
      </c>
      <c r="J4" s="69">
        <f>Экономика!K4</f>
        <v>2576760.6</v>
      </c>
      <c r="K4" s="69">
        <f>Экономика!L4</f>
        <v>4100495.85</v>
      </c>
      <c r="L4" s="69">
        <f>Экономика!M4</f>
        <v>4423472.1124999998</v>
      </c>
      <c r="M4" s="69">
        <f>Экономика!N4</f>
        <v>4429317.1881250003</v>
      </c>
      <c r="N4" s="69">
        <f>Экономика!O4</f>
        <v>6399644.5175312497</v>
      </c>
      <c r="O4" s="69">
        <f>Экономика!P4</f>
        <v>6405868.2134078126</v>
      </c>
      <c r="P4" s="69">
        <f>Экономика!Q4</f>
        <v>6976803.0940782027</v>
      </c>
      <c r="Q4" s="69">
        <f>Экономика!R4</f>
        <v>6983664.7187821139</v>
      </c>
      <c r="R4" s="69">
        <f>Экономика!S4</f>
        <v>2741269.4247212186</v>
      </c>
      <c r="S4" s="63">
        <f>B4+C4+D4+E4+F4+G4+H4+I4+J4+K4+L4+M4+N4+O4+P4+Q4+R4</f>
        <v>45936024.639145598</v>
      </c>
      <c r="T4" s="106"/>
      <c r="U4" s="106"/>
      <c r="V4" s="106"/>
    </row>
    <row r="5" spans="1:22" ht="15.75" customHeight="1" x14ac:dyDescent="0.2">
      <c r="A5" s="70" t="s">
        <v>26</v>
      </c>
      <c r="B5" s="71">
        <f>Экономика!C60</f>
        <v>300.99</v>
      </c>
      <c r="C5" s="72">
        <f>Экономика!D60</f>
        <v>3540</v>
      </c>
      <c r="D5" s="72">
        <f>Экономика!E60</f>
        <v>200</v>
      </c>
      <c r="E5" s="72">
        <f>Экономика!F60</f>
        <v>200</v>
      </c>
      <c r="F5" s="72">
        <f>Экономика!G60</f>
        <v>5200</v>
      </c>
      <c r="G5" s="72">
        <f>Экономика!H60</f>
        <v>16200</v>
      </c>
      <c r="H5" s="72">
        <f>Экономика!I60</f>
        <v>21200</v>
      </c>
      <c r="I5" s="72">
        <f>Экономика!J60</f>
        <v>30200</v>
      </c>
      <c r="J5" s="72">
        <f>Экономика!K60</f>
        <v>50200</v>
      </c>
      <c r="K5" s="72">
        <f>Экономика!L60</f>
        <v>50200</v>
      </c>
      <c r="L5" s="72">
        <f>Экономика!M60</f>
        <v>50200</v>
      </c>
      <c r="M5" s="72">
        <f>Экономика!N60</f>
        <v>50200</v>
      </c>
      <c r="N5" s="72">
        <f>Экономика!O60</f>
        <v>545200</v>
      </c>
      <c r="O5" s="72">
        <f>Экономика!P60</f>
        <v>545200</v>
      </c>
      <c r="P5" s="72">
        <f>Экономика!Q60</f>
        <v>371700</v>
      </c>
      <c r="Q5" s="72">
        <f>Экономика!R60</f>
        <v>316700</v>
      </c>
      <c r="R5" s="72">
        <f>Экономика!S60</f>
        <v>41700</v>
      </c>
      <c r="S5" s="63">
        <f t="shared" ref="S5:S11" si="1">B5+C5+D5+E5+F5+G5+H5+I5+J5+K5+L5+M5+N5+O5+P5+Q5+R5</f>
        <v>2098340.9900000002</v>
      </c>
      <c r="T5" s="106"/>
      <c r="U5" s="106"/>
      <c r="V5" s="106"/>
    </row>
    <row r="6" spans="1:22" ht="15.75" customHeight="1" x14ac:dyDescent="0.2">
      <c r="A6" s="70" t="s">
        <v>33</v>
      </c>
      <c r="B6" s="71">
        <f>Экономика!C69</f>
        <v>0</v>
      </c>
      <c r="C6" s="72">
        <f>Экономика!D69</f>
        <v>120</v>
      </c>
      <c r="D6" s="72">
        <f>Экономика!E69</f>
        <v>48870</v>
      </c>
      <c r="E6" s="72">
        <f>Экономика!F69</f>
        <v>149061.5</v>
      </c>
      <c r="F6" s="72">
        <f>Экономика!G69</f>
        <v>1996940.4750000001</v>
      </c>
      <c r="G6" s="72">
        <f>Экономика!H69</f>
        <v>1978464.8274999999</v>
      </c>
      <c r="H6" s="72">
        <f>Экономика!I69</f>
        <v>3817034.4836249999</v>
      </c>
      <c r="I6" s="72">
        <f>Экономика!J69</f>
        <v>443118.82712499995</v>
      </c>
      <c r="J6" s="72">
        <f>Экономика!K69</f>
        <v>701449.65248125</v>
      </c>
      <c r="K6" s="72">
        <f>Экономика!L69</f>
        <v>778789.63510531257</v>
      </c>
      <c r="L6" s="72">
        <f>Экономика!M69</f>
        <v>807316.61686057807</v>
      </c>
      <c r="M6" s="72">
        <f>Экономика!N69</f>
        <v>837084.54770360701</v>
      </c>
      <c r="N6" s="72">
        <f>Экономика!O69</f>
        <v>1293577.1005887876</v>
      </c>
      <c r="O6" s="72">
        <f>Экономика!P69</f>
        <v>1347270.4027582267</v>
      </c>
      <c r="P6" s="72">
        <f>Экономика!Q69</f>
        <v>1470450.5604815884</v>
      </c>
      <c r="Q6" s="72">
        <f>Экономика!R69</f>
        <v>1620520.0511425091</v>
      </c>
      <c r="R6" s="72">
        <f>Экономика!S69</f>
        <v>1006611.1677546442</v>
      </c>
      <c r="S6" s="63">
        <f t="shared" si="1"/>
        <v>18296679.848126505</v>
      </c>
      <c r="T6" s="106"/>
      <c r="U6" s="106"/>
      <c r="V6" s="106"/>
    </row>
    <row r="7" spans="1:22" ht="25.5" customHeight="1" x14ac:dyDescent="0.2">
      <c r="A7" s="73" t="s">
        <v>52</v>
      </c>
      <c r="B7" s="71">
        <f>Экономика!C95</f>
        <v>-300.99</v>
      </c>
      <c r="C7" s="72">
        <f>Экономика!D95</f>
        <v>-3660</v>
      </c>
      <c r="D7" s="72">
        <f>Экономика!E95</f>
        <v>-49070</v>
      </c>
      <c r="E7" s="72">
        <f>Экономика!F95</f>
        <v>-149261.5</v>
      </c>
      <c r="F7" s="72">
        <f>Экономика!G95</f>
        <v>-2002140.4750000001</v>
      </c>
      <c r="G7" s="72">
        <f>Экономика!H95</f>
        <v>-1994664.8274999999</v>
      </c>
      <c r="H7" s="72">
        <f>Экономика!I95</f>
        <v>-3781234.4836249999</v>
      </c>
      <c r="I7" s="72">
        <f>Экономика!J95</f>
        <v>368410.09287499997</v>
      </c>
      <c r="J7" s="72">
        <f>Экономика!K95</f>
        <v>1825110.9475187501</v>
      </c>
      <c r="K7" s="72">
        <f>Экономика!L95</f>
        <v>3271506.2148946878</v>
      </c>
      <c r="L7" s="72">
        <f>Экономика!M95</f>
        <v>3565955.495639422</v>
      </c>
      <c r="M7" s="72">
        <f>Экономика!N95</f>
        <v>3542032.6404213933</v>
      </c>
      <c r="N7" s="72">
        <f>Экономика!O95</f>
        <v>4560867.4169424623</v>
      </c>
      <c r="O7" s="72">
        <f>Экономика!P95</f>
        <v>4513397.8106495859</v>
      </c>
      <c r="P7" s="72">
        <f>Экономика!Q95</f>
        <v>5134652.5335966144</v>
      </c>
      <c r="Q7" s="72">
        <f>Экономика!R95</f>
        <v>5046444.6676396048</v>
      </c>
      <c r="R7" s="72">
        <f>Экономика!S95</f>
        <v>1692958.2569665746</v>
      </c>
      <c r="S7" s="63">
        <f t="shared" si="1"/>
        <v>25541003.801019095</v>
      </c>
      <c r="T7" s="106"/>
      <c r="U7" s="106"/>
      <c r="V7" s="106"/>
    </row>
    <row r="8" spans="1:22" ht="15.75" customHeight="1" x14ac:dyDescent="0.2">
      <c r="A8" s="73" t="s">
        <v>54</v>
      </c>
      <c r="B8" s="71">
        <f>Экономика!C97</f>
        <v>-300.99</v>
      </c>
      <c r="C8" s="72">
        <f>Экономика!D97</f>
        <v>-3660</v>
      </c>
      <c r="D8" s="72">
        <f>Экономика!E97</f>
        <v>-49070</v>
      </c>
      <c r="E8" s="72">
        <f>Экономика!F97</f>
        <v>-149261.5</v>
      </c>
      <c r="F8" s="72">
        <f>Экономика!G97</f>
        <v>-2002140.4750000001</v>
      </c>
      <c r="G8" s="72">
        <f>Экономика!H97</f>
        <v>-1994664.8274999999</v>
      </c>
      <c r="H8" s="72">
        <f>Экономика!I97</f>
        <v>-3784654.4836249999</v>
      </c>
      <c r="I8" s="72">
        <f>Экономика!J97</f>
        <v>317906.35767499998</v>
      </c>
      <c r="J8" s="72">
        <f>Экономика!K97</f>
        <v>1670505.3115187502</v>
      </c>
      <c r="K8" s="72">
        <f>Экономика!L97</f>
        <v>3025476.4638946876</v>
      </c>
      <c r="L8" s="72">
        <f>Экономика!M97</f>
        <v>3300547.168889422</v>
      </c>
      <c r="M8" s="72">
        <f>Экономика!N97</f>
        <v>3276273.6091338932</v>
      </c>
      <c r="N8" s="72">
        <f>Экономика!O97</f>
        <v>4176888.7458905876</v>
      </c>
      <c r="O8" s="72">
        <f>Экономика!P97</f>
        <v>4129045.7178451172</v>
      </c>
      <c r="P8" s="72">
        <f>Экономика!Q97</f>
        <v>4716044.3479519226</v>
      </c>
      <c r="Q8" s="72">
        <f>Экономика!R97</f>
        <v>4627424.7845126782</v>
      </c>
      <c r="R8" s="72">
        <f>Экономика!S97</f>
        <v>1528482.0914833015</v>
      </c>
      <c r="S8" s="63">
        <f t="shared" si="1"/>
        <v>22784842.322670363</v>
      </c>
      <c r="T8" s="106"/>
      <c r="U8" s="106"/>
      <c r="V8" s="106"/>
    </row>
    <row r="9" spans="1:22" ht="15.75" customHeight="1" x14ac:dyDescent="0.2">
      <c r="A9" s="73" t="s">
        <v>55</v>
      </c>
      <c r="B9" s="71" t="s">
        <v>67</v>
      </c>
      <c r="C9" s="71" t="s">
        <v>67</v>
      </c>
      <c r="D9" s="71" t="s">
        <v>67</v>
      </c>
      <c r="E9" s="71" t="s">
        <v>67</v>
      </c>
      <c r="F9" s="71" t="s">
        <v>67</v>
      </c>
      <c r="G9" s="71" t="s">
        <v>67</v>
      </c>
      <c r="H9" s="72">
        <f>Экономика!I98</f>
        <v>-66.397447081140342</v>
      </c>
      <c r="I9" s="72">
        <f>Экономика!J98</f>
        <v>0.37768258892067058</v>
      </c>
      <c r="J9" s="72">
        <f>Экономика!K98</f>
        <v>0.64829666811839259</v>
      </c>
      <c r="K9" s="72">
        <f>Экономика!L98</f>
        <v>0.73783185608996227</v>
      </c>
      <c r="L9" s="72">
        <f>Экономика!M98</f>
        <v>0.74614399841306156</v>
      </c>
      <c r="M9" s="72">
        <f>Экономика!N98</f>
        <v>0.73967915820469643</v>
      </c>
      <c r="N9" s="72">
        <f>Экономика!O98</f>
        <v>0.65267511882079965</v>
      </c>
      <c r="O9" s="72">
        <f>Экономика!P98</f>
        <v>0.64457237961948877</v>
      </c>
      <c r="P9" s="72">
        <f>Экономика!Q98</f>
        <v>0.67596064907648379</v>
      </c>
      <c r="Q9" s="72">
        <f>Экономика!R98</f>
        <v>0.66260695077006193</v>
      </c>
      <c r="R9" s="72">
        <f>Экономика!S98</f>
        <v>0.55758185521612669</v>
      </c>
      <c r="S9" s="63"/>
      <c r="T9" s="106"/>
      <c r="U9" s="106"/>
      <c r="V9" s="106"/>
    </row>
    <row r="10" spans="1:22" ht="15.75" customHeight="1" x14ac:dyDescent="0.2">
      <c r="A10" s="73" t="s">
        <v>56</v>
      </c>
      <c r="B10" s="71">
        <f>Экономика!C99+Экономика!C100</f>
        <v>301</v>
      </c>
      <c r="C10" s="71">
        <f>Экономика!D99+Экономика!D100</f>
        <v>3660</v>
      </c>
      <c r="D10" s="71">
        <f>Экономика!E99+Экономика!E100</f>
        <v>50000</v>
      </c>
      <c r="E10" s="71">
        <f>Экономика!F99+Экономика!F100</f>
        <v>150000</v>
      </c>
      <c r="F10" s="71">
        <f>Экономика!G99+Экономика!G100</f>
        <v>2005000</v>
      </c>
      <c r="G10" s="71">
        <f>Экономика!H99+Экономика!H100</f>
        <v>2006000</v>
      </c>
      <c r="H10" s="71">
        <f>Экономика!I99+Экономика!I100</f>
        <v>3801000</v>
      </c>
      <c r="I10" s="72">
        <f>Экономика!J99</f>
        <v>0</v>
      </c>
      <c r="J10" s="72">
        <f>Экономика!K99</f>
        <v>0</v>
      </c>
      <c r="K10" s="72">
        <f>Экономика!L99</f>
        <v>0</v>
      </c>
      <c r="L10" s="72">
        <f>Экономика!M99</f>
        <v>0</v>
      </c>
      <c r="M10" s="72">
        <f>Экономика!N99</f>
        <v>0</v>
      </c>
      <c r="N10" s="72">
        <f>Экономика!O99</f>
        <v>0</v>
      </c>
      <c r="O10" s="72">
        <f>Экономика!P99</f>
        <v>0</v>
      </c>
      <c r="P10" s="72">
        <f>Экономика!Q99</f>
        <v>0</v>
      </c>
      <c r="Q10" s="72">
        <f>Экономика!R99</f>
        <v>0</v>
      </c>
      <c r="R10" s="72">
        <f>Экономика!S99</f>
        <v>0</v>
      </c>
      <c r="S10" s="63">
        <f t="shared" si="1"/>
        <v>8015961</v>
      </c>
      <c r="T10" s="106"/>
      <c r="U10" s="106"/>
      <c r="V10" s="106"/>
    </row>
    <row r="11" spans="1:22" ht="27" customHeight="1" x14ac:dyDescent="0.2">
      <c r="A11" s="74" t="s">
        <v>68</v>
      </c>
      <c r="B11" s="71">
        <f t="shared" ref="B11:R11" si="2">B10+B8</f>
        <v>9.9999999999909051E-3</v>
      </c>
      <c r="C11" s="71">
        <f t="shared" si="2"/>
        <v>0</v>
      </c>
      <c r="D11" s="71">
        <f t="shared" si="2"/>
        <v>930</v>
      </c>
      <c r="E11" s="71">
        <f t="shared" si="2"/>
        <v>738.5</v>
      </c>
      <c r="F11" s="71">
        <f>F10+F8</f>
        <v>2859.5249999999069</v>
      </c>
      <c r="G11" s="71">
        <f>G10+G8</f>
        <v>11335.172500000102</v>
      </c>
      <c r="H11" s="71">
        <f t="shared" si="2"/>
        <v>16345.516375000123</v>
      </c>
      <c r="I11" s="71">
        <f t="shared" si="2"/>
        <v>317906.35767499998</v>
      </c>
      <c r="J11" s="71">
        <f t="shared" si="2"/>
        <v>1670505.3115187502</v>
      </c>
      <c r="K11" s="71">
        <f t="shared" si="2"/>
        <v>3025476.4638946876</v>
      </c>
      <c r="L11" s="71">
        <f t="shared" si="2"/>
        <v>3300547.168889422</v>
      </c>
      <c r="M11" s="71">
        <f t="shared" si="2"/>
        <v>3276273.6091338932</v>
      </c>
      <c r="N11" s="71">
        <f t="shared" si="2"/>
        <v>4176888.7458905876</v>
      </c>
      <c r="O11" s="71">
        <f t="shared" si="2"/>
        <v>4129045.7178451172</v>
      </c>
      <c r="P11" s="71">
        <f t="shared" si="2"/>
        <v>4716044.3479519226</v>
      </c>
      <c r="Q11" s="71">
        <f t="shared" si="2"/>
        <v>4627424.7845126782</v>
      </c>
      <c r="R11" s="71">
        <f t="shared" si="2"/>
        <v>1528482.0914833015</v>
      </c>
      <c r="S11" s="63">
        <f t="shared" si="1"/>
        <v>30800803.322670363</v>
      </c>
    </row>
    <row r="12" spans="1:22" x14ac:dyDescent="0.2">
      <c r="A12" s="73" t="s">
        <v>69</v>
      </c>
      <c r="B12" s="71"/>
      <c r="C12" s="71">
        <f t="shared" ref="C12:R12" si="3">C11/(1+B15)</f>
        <v>0</v>
      </c>
      <c r="D12" s="71">
        <f>D11/(1+C15)</f>
        <v>930</v>
      </c>
      <c r="E12" s="71">
        <f t="shared" si="3"/>
        <v>738.5</v>
      </c>
      <c r="F12" s="71">
        <f t="shared" si="3"/>
        <v>2859.5249999999069</v>
      </c>
      <c r="G12" s="71">
        <f t="shared" si="3"/>
        <v>11335.172500000102</v>
      </c>
      <c r="H12" s="71">
        <f t="shared" si="3"/>
        <v>16345.516375000123</v>
      </c>
      <c r="I12" s="71">
        <f t="shared" si="3"/>
        <v>317906.35767499998</v>
      </c>
      <c r="J12" s="71">
        <f t="shared" si="3"/>
        <v>1670505.3115187502</v>
      </c>
      <c r="K12" s="71">
        <f t="shared" si="3"/>
        <v>3025476.4638946876</v>
      </c>
      <c r="L12" s="71">
        <f t="shared" si="3"/>
        <v>3300547.168889422</v>
      </c>
      <c r="M12" s="71">
        <f t="shared" si="3"/>
        <v>3276273.6091338932</v>
      </c>
      <c r="N12" s="71">
        <f t="shared" si="3"/>
        <v>4176888.7458905876</v>
      </c>
      <c r="O12" s="71">
        <f t="shared" si="3"/>
        <v>4129045.7178451172</v>
      </c>
      <c r="P12" s="71">
        <f t="shared" si="3"/>
        <v>4716044.3479519226</v>
      </c>
      <c r="Q12" s="71">
        <f t="shared" si="3"/>
        <v>4627424.7845126782</v>
      </c>
      <c r="R12" s="71">
        <f t="shared" si="3"/>
        <v>1528482.0914833015</v>
      </c>
      <c r="S12" s="63">
        <f>B12+C12+D12+E12+F12+G12+H12+I12+J12+K12+L12+M12+N12+O12+P12+Q12+R12</f>
        <v>30800803.312670358</v>
      </c>
    </row>
    <row r="13" spans="1:22" x14ac:dyDescent="0.2">
      <c r="A13" s="73" t="s">
        <v>70</v>
      </c>
      <c r="B13" s="71">
        <f>B12</f>
        <v>0</v>
      </c>
      <c r="C13" s="72">
        <f t="shared" ref="C13:R13" si="4">B13+C12</f>
        <v>0</v>
      </c>
      <c r="D13" s="72">
        <f>C13+D12</f>
        <v>930</v>
      </c>
      <c r="E13" s="72">
        <f t="shared" si="4"/>
        <v>1668.5</v>
      </c>
      <c r="F13" s="72">
        <f t="shared" si="4"/>
        <v>4528.0249999999069</v>
      </c>
      <c r="G13" s="72">
        <f t="shared" si="4"/>
        <v>15863.197500000009</v>
      </c>
      <c r="H13" s="72">
        <f>G13+H12</f>
        <v>32208.713875000132</v>
      </c>
      <c r="I13" s="72">
        <f t="shared" si="4"/>
        <v>350115.07155000011</v>
      </c>
      <c r="J13" s="72">
        <f t="shared" si="4"/>
        <v>2020620.3830687501</v>
      </c>
      <c r="K13" s="72">
        <f t="shared" si="4"/>
        <v>5046096.8469634373</v>
      </c>
      <c r="L13" s="72">
        <f t="shared" si="4"/>
        <v>8346644.0158528592</v>
      </c>
      <c r="M13" s="72">
        <f t="shared" si="4"/>
        <v>11622917.624986753</v>
      </c>
      <c r="N13" s="72">
        <f t="shared" si="4"/>
        <v>15799806.37087734</v>
      </c>
      <c r="O13" s="72">
        <f t="shared" si="4"/>
        <v>19928852.088722456</v>
      </c>
      <c r="P13" s="72">
        <f t="shared" si="4"/>
        <v>24644896.436674379</v>
      </c>
      <c r="Q13" s="72">
        <f t="shared" si="4"/>
        <v>29272321.221187055</v>
      </c>
      <c r="R13" s="72">
        <f t="shared" si="4"/>
        <v>30800803.312670358</v>
      </c>
      <c r="S13" s="63"/>
    </row>
    <row r="14" spans="1:22" x14ac:dyDescent="0.2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105"/>
    </row>
    <row r="15" spans="1:22" x14ac:dyDescent="0.2">
      <c r="A15" s="75" t="s">
        <v>71</v>
      </c>
      <c r="B15" s="76">
        <v>0.22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105"/>
    </row>
    <row r="16" spans="1:22" x14ac:dyDescent="0.2">
      <c r="A16" s="77" t="s">
        <v>72</v>
      </c>
      <c r="B16" s="78">
        <v>0.21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105"/>
    </row>
    <row r="17" spans="1:22" x14ac:dyDescent="0.2">
      <c r="A17" s="77" t="s">
        <v>73</v>
      </c>
      <c r="B17" s="79">
        <f>S8/S4</f>
        <v>0.4960124978523644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105"/>
    </row>
    <row r="18" spans="1:22" x14ac:dyDescent="0.2">
      <c r="A18" s="77" t="s">
        <v>74</v>
      </c>
      <c r="B18" s="80">
        <f>(S4-S5-S6-S10)/S10</f>
        <v>2.1862684712436962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212" t="s">
        <v>383</v>
      </c>
      <c r="O18" s="1"/>
      <c r="P18" s="1"/>
      <c r="Q18" s="1"/>
      <c r="R18" s="1"/>
      <c r="S18" s="125">
        <f>S19+S20</f>
        <v>47</v>
      </c>
    </row>
    <row r="19" spans="1:22" x14ac:dyDescent="0.2">
      <c r="B19" s="36"/>
      <c r="C19" s="36"/>
      <c r="D19" s="36"/>
      <c r="E19" s="36"/>
      <c r="F19" s="36"/>
      <c r="G19" s="36"/>
      <c r="H19" s="36"/>
      <c r="I19" s="36"/>
      <c r="J19" s="211" t="s">
        <v>384</v>
      </c>
      <c r="K19" s="36"/>
      <c r="L19" s="36"/>
      <c r="M19" s="36"/>
      <c r="N19" s="209">
        <f>Экономика!O58</f>
        <v>9</v>
      </c>
      <c r="O19" s="209">
        <f>Экономика!P58</f>
        <v>9</v>
      </c>
      <c r="P19" s="209">
        <f>Экономика!Q58</f>
        <v>6</v>
      </c>
      <c r="Q19" s="209">
        <f>Экономика!R58</f>
        <v>5</v>
      </c>
      <c r="R19" s="209">
        <f>Экономика!S58</f>
        <v>0</v>
      </c>
      <c r="S19" s="123">
        <f>SUM(N19:R19)+SUM(J20:M20)</f>
        <v>36</v>
      </c>
      <c r="T19" s="210" t="s">
        <v>382</v>
      </c>
    </row>
    <row r="20" spans="1:22" s="108" customFormat="1" x14ac:dyDescent="0.2">
      <c r="A20" s="75" t="s">
        <v>75</v>
      </c>
      <c r="B20" s="71">
        <f>S12</f>
        <v>30800803.312670358</v>
      </c>
      <c r="C20" s="1"/>
      <c r="D20" s="1"/>
      <c r="E20" s="1"/>
      <c r="F20" s="1"/>
      <c r="G20" s="1"/>
      <c r="H20" s="1"/>
      <c r="I20" s="123"/>
      <c r="J20" s="135">
        <f>Экономика!K55</f>
        <v>1</v>
      </c>
      <c r="K20" s="135">
        <f>Экономика!L55</f>
        <v>2</v>
      </c>
      <c r="L20" s="135">
        <f>Экономика!M55</f>
        <v>2</v>
      </c>
      <c r="M20" s="135">
        <f>Экономика!N55</f>
        <v>2</v>
      </c>
      <c r="N20" s="166">
        <f>Экономика!O55</f>
        <v>0</v>
      </c>
      <c r="O20" s="166">
        <f>Экономика!P55</f>
        <v>0</v>
      </c>
      <c r="P20" s="166">
        <f>Экономика!Q55</f>
        <v>4</v>
      </c>
      <c r="Q20" s="166">
        <f>Экономика!R55</f>
        <v>5</v>
      </c>
      <c r="R20" s="166">
        <f>Экономика!S55</f>
        <v>2</v>
      </c>
      <c r="S20" s="166">
        <f>SUM(N20:R20)</f>
        <v>11</v>
      </c>
      <c r="T20" s="33" t="s">
        <v>362</v>
      </c>
      <c r="U20" s="1"/>
      <c r="V20" s="1"/>
    </row>
    <row r="21" spans="1:22" ht="38.25" x14ac:dyDescent="0.2">
      <c r="A21" s="81" t="s">
        <v>76</v>
      </c>
      <c r="B21" s="71">
        <f>S12-S24</f>
        <v>2627749.8898709789</v>
      </c>
      <c r="C21" s="204">
        <f>B21/(D27+E27+F27+G27+H27)</f>
        <v>0.32846873623387235</v>
      </c>
      <c r="D21" s="36"/>
      <c r="E21" s="36"/>
      <c r="F21" s="36"/>
      <c r="G21" s="36"/>
      <c r="H21" s="36"/>
      <c r="I21" s="208"/>
      <c r="J21" s="224" t="s">
        <v>374</v>
      </c>
      <c r="K21" s="224"/>
      <c r="L21" s="224"/>
      <c r="M21" s="224"/>
      <c r="N21" s="223" t="s">
        <v>378</v>
      </c>
      <c r="O21" s="223"/>
      <c r="P21" s="223"/>
      <c r="Q21" s="223"/>
      <c r="R21" s="223"/>
      <c r="S21" s="63" t="s">
        <v>65</v>
      </c>
      <c r="T21" s="36"/>
      <c r="U21" s="36"/>
      <c r="V21" s="36"/>
    </row>
    <row r="22" spans="1:22" x14ac:dyDescent="0.2">
      <c r="B22" s="36"/>
      <c r="C22" s="36"/>
      <c r="D22" s="1">
        <v>2026</v>
      </c>
      <c r="E22" s="1">
        <f t="shared" ref="E22:R22" si="5">D22+1</f>
        <v>2027</v>
      </c>
      <c r="F22" s="1">
        <f t="shared" si="5"/>
        <v>2028</v>
      </c>
      <c r="G22" s="1">
        <f t="shared" si="5"/>
        <v>2029</v>
      </c>
      <c r="H22" s="1">
        <f t="shared" si="5"/>
        <v>2030</v>
      </c>
      <c r="I22" s="1">
        <f t="shared" si="5"/>
        <v>2031</v>
      </c>
      <c r="J22" s="1">
        <f t="shared" si="5"/>
        <v>2032</v>
      </c>
      <c r="K22" s="1">
        <f t="shared" si="5"/>
        <v>2033</v>
      </c>
      <c r="L22" s="1">
        <f t="shared" si="5"/>
        <v>2034</v>
      </c>
      <c r="M22" s="1">
        <f t="shared" si="5"/>
        <v>2035</v>
      </c>
      <c r="N22" s="1">
        <f t="shared" si="5"/>
        <v>2036</v>
      </c>
      <c r="O22" s="1">
        <f t="shared" si="5"/>
        <v>2037</v>
      </c>
      <c r="P22" s="1">
        <f t="shared" si="5"/>
        <v>2038</v>
      </c>
      <c r="Q22" s="1">
        <f t="shared" si="5"/>
        <v>2039</v>
      </c>
      <c r="R22" s="1">
        <f t="shared" si="5"/>
        <v>2040</v>
      </c>
      <c r="S22" s="63"/>
      <c r="T22" s="1"/>
      <c r="U22" s="1"/>
      <c r="V22" s="1"/>
    </row>
    <row r="23" spans="1:22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63"/>
      <c r="T23" s="107"/>
      <c r="U23" s="107"/>
      <c r="V23" s="107"/>
    </row>
    <row r="24" spans="1:22" s="1" customFormat="1" ht="15" x14ac:dyDescent="0.25">
      <c r="A24" s="131" t="s">
        <v>366</v>
      </c>
      <c r="B24" s="131"/>
      <c r="C24" s="131"/>
      <c r="D24" s="131"/>
      <c r="E24" s="131"/>
      <c r="F24" s="131"/>
      <c r="G24" s="131"/>
      <c r="H24" s="131"/>
      <c r="I24" s="126">
        <f>I11</f>
        <v>317906.35767499998</v>
      </c>
      <c r="J24" s="126">
        <f t="shared" ref="J24:P24" si="6">J11</f>
        <v>1670505.3115187502</v>
      </c>
      <c r="K24" s="126">
        <f t="shared" si="6"/>
        <v>3025476.4638946876</v>
      </c>
      <c r="L24" s="126">
        <f t="shared" si="6"/>
        <v>3300547.168889422</v>
      </c>
      <c r="M24" s="126">
        <f t="shared" si="6"/>
        <v>3276273.6091338932</v>
      </c>
      <c r="N24" s="126">
        <f t="shared" si="6"/>
        <v>4176888.7458905876</v>
      </c>
      <c r="O24" s="126">
        <f t="shared" si="6"/>
        <v>4129045.7178451172</v>
      </c>
      <c r="P24" s="126">
        <f t="shared" si="6"/>
        <v>4716044.3479519226</v>
      </c>
      <c r="Q24" s="126">
        <v>3560365.7</v>
      </c>
      <c r="R24" s="126"/>
      <c r="S24" s="134">
        <f t="shared" ref="S24:S29" si="7">SUM(I24:R24)</f>
        <v>28173053.422799379</v>
      </c>
      <c r="T24" s="34"/>
      <c r="U24" s="34"/>
      <c r="V24" s="34"/>
    </row>
    <row r="25" spans="1:22" ht="14.25" x14ac:dyDescent="0.2">
      <c r="B25" s="36"/>
      <c r="C25" s="36"/>
      <c r="D25" s="36"/>
      <c r="E25" s="36"/>
      <c r="F25" s="36"/>
      <c r="G25" s="36"/>
      <c r="H25" s="36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134">
        <f t="shared" si="7"/>
        <v>0</v>
      </c>
      <c r="T25" s="125"/>
    </row>
    <row r="26" spans="1:22" ht="18.600000000000001" customHeight="1" x14ac:dyDescent="0.2">
      <c r="A26" s="132" t="s">
        <v>369</v>
      </c>
      <c r="B26" s="127"/>
      <c r="C26" s="127"/>
      <c r="D26" s="118"/>
      <c r="E26" s="124">
        <f>E27+E28</f>
        <v>211000</v>
      </c>
      <c r="F26" s="124">
        <f t="shared" ref="F26:H26" si="8">F27+F28</f>
        <v>2257420</v>
      </c>
      <c r="G26" s="124">
        <f t="shared" si="8"/>
        <v>4754052.4000000004</v>
      </c>
      <c r="H26" s="124">
        <f t="shared" si="8"/>
        <v>9599943.9279999994</v>
      </c>
      <c r="I26" s="133">
        <f>I28-I24</f>
        <v>11394025.234485</v>
      </c>
      <c r="J26" s="133">
        <f t="shared" ref="J26:Q26" si="9">J28-J24</f>
        <v>12230205.474552952</v>
      </c>
      <c r="K26" s="133">
        <f t="shared" si="9"/>
        <v>11895374.215059914</v>
      </c>
      <c r="L26" s="133">
        <f t="shared" si="9"/>
        <v>11211809.373483673</v>
      </c>
      <c r="M26" s="133">
        <f t="shared" si="9"/>
        <v>10402133.826516187</v>
      </c>
      <c r="N26" s="133">
        <f t="shared" si="9"/>
        <v>8513714.5224591605</v>
      </c>
      <c r="O26" s="133">
        <f t="shared" si="9"/>
        <v>6257685.9995550588</v>
      </c>
      <c r="P26" s="133">
        <f t="shared" si="9"/>
        <v>2918332.5715052485</v>
      </c>
      <c r="Q26" s="133">
        <f t="shared" si="9"/>
        <v>3.7236402742564678E-2</v>
      </c>
      <c r="R26" s="133">
        <f>R28-R24</f>
        <v>4.5428411345928905E-2</v>
      </c>
      <c r="S26" s="134">
        <f t="shared" si="7"/>
        <v>74823281.300282001</v>
      </c>
    </row>
    <row r="27" spans="1:22" ht="15" x14ac:dyDescent="0.25">
      <c r="A27" s="116" t="s">
        <v>365</v>
      </c>
      <c r="B27" s="116"/>
      <c r="C27" s="116"/>
      <c r="D27" s="117">
        <f>Экономика!E99</f>
        <v>50000</v>
      </c>
      <c r="E27" s="117">
        <f>Экономика!F99</f>
        <v>150000</v>
      </c>
      <c r="F27" s="117">
        <f>Экономика!G99</f>
        <v>2000000</v>
      </c>
      <c r="G27" s="117">
        <f>Экономика!H99</f>
        <v>2000000</v>
      </c>
      <c r="H27" s="117">
        <f>Экономика!I99</f>
        <v>3800000</v>
      </c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4">
        <f t="shared" si="7"/>
        <v>0</v>
      </c>
      <c r="T27" s="2"/>
      <c r="U27" s="2"/>
      <c r="V27" s="2"/>
    </row>
    <row r="28" spans="1:22" s="105" customFormat="1" ht="18" x14ac:dyDescent="0.25">
      <c r="A28" s="128" t="s">
        <v>371</v>
      </c>
      <c r="B28" s="128"/>
      <c r="C28" s="128"/>
      <c r="D28" s="120"/>
      <c r="E28" s="120">
        <f>D27*0.22+D27</f>
        <v>61000</v>
      </c>
      <c r="F28" s="120">
        <f>E26*1.22</f>
        <v>257420</v>
      </c>
      <c r="G28" s="120">
        <f t="shared" ref="G28:R28" si="10">F26*1.22</f>
        <v>2754052.4</v>
      </c>
      <c r="H28" s="120">
        <f t="shared" si="10"/>
        <v>5799943.9280000003</v>
      </c>
      <c r="I28" s="133">
        <f>H26*1.22</f>
        <v>11711931.59216</v>
      </c>
      <c r="J28" s="133">
        <f t="shared" si="10"/>
        <v>13900710.786071701</v>
      </c>
      <c r="K28" s="133">
        <f t="shared" si="10"/>
        <v>14920850.678954601</v>
      </c>
      <c r="L28" s="133">
        <f t="shared" si="10"/>
        <v>14512356.542373095</v>
      </c>
      <c r="M28" s="133">
        <f t="shared" si="10"/>
        <v>13678407.43565008</v>
      </c>
      <c r="N28" s="133">
        <f t="shared" si="10"/>
        <v>12690603.268349748</v>
      </c>
      <c r="O28" s="133">
        <f t="shared" si="10"/>
        <v>10386731.717400176</v>
      </c>
      <c r="P28" s="133">
        <f t="shared" si="10"/>
        <v>7634376.9194571711</v>
      </c>
      <c r="Q28" s="133">
        <f t="shared" si="10"/>
        <v>3560365.7372364029</v>
      </c>
      <c r="R28" s="133">
        <f t="shared" si="10"/>
        <v>4.5428411345928905E-2</v>
      </c>
      <c r="S28" s="134">
        <f t="shared" si="7"/>
        <v>102996334.7230814</v>
      </c>
    </row>
    <row r="29" spans="1:22" ht="14.25" x14ac:dyDescent="0.2">
      <c r="A29" s="129" t="s">
        <v>368</v>
      </c>
      <c r="B29" s="129"/>
      <c r="C29" s="129"/>
      <c r="D29" s="121"/>
      <c r="E29" s="119">
        <f>E28-D27</f>
        <v>11000</v>
      </c>
      <c r="F29" s="119">
        <f>F28-E26</f>
        <v>46420</v>
      </c>
      <c r="G29" s="119">
        <f t="shared" ref="G29:R29" si="11">G28-F26</f>
        <v>496632.39999999991</v>
      </c>
      <c r="H29" s="119">
        <f t="shared" si="11"/>
        <v>1045891.5279999999</v>
      </c>
      <c r="I29" s="133">
        <f t="shared" si="11"/>
        <v>2111987.6641600002</v>
      </c>
      <c r="J29" s="133">
        <f t="shared" si="11"/>
        <v>2506685.5515867006</v>
      </c>
      <c r="K29" s="133">
        <f t="shared" si="11"/>
        <v>2690645.2044016495</v>
      </c>
      <c r="L29" s="133">
        <f t="shared" si="11"/>
        <v>2616982.327313181</v>
      </c>
      <c r="M29" s="133">
        <f t="shared" si="11"/>
        <v>2466598.0621664077</v>
      </c>
      <c r="N29" s="133">
        <f t="shared" si="11"/>
        <v>2288469.4418335613</v>
      </c>
      <c r="O29" s="133">
        <f t="shared" si="11"/>
        <v>1873017.1949410159</v>
      </c>
      <c r="P29" s="133">
        <f t="shared" si="11"/>
        <v>1376690.9199021123</v>
      </c>
      <c r="Q29" s="133">
        <f t="shared" si="11"/>
        <v>642033.16573115438</v>
      </c>
      <c r="R29" s="133">
        <f t="shared" si="11"/>
        <v>8.1920086033642273E-3</v>
      </c>
      <c r="S29" s="134">
        <f t="shared" si="7"/>
        <v>18573109.540227793</v>
      </c>
    </row>
    <row r="30" spans="1:22" ht="20.25" x14ac:dyDescent="0.2">
      <c r="A30" s="130" t="s">
        <v>367</v>
      </c>
      <c r="B30" s="130"/>
      <c r="C30" s="130"/>
      <c r="D30" s="121"/>
      <c r="E30" s="121">
        <f>E29/D27</f>
        <v>0.22</v>
      </c>
      <c r="F30" s="122">
        <f>F29/E26</f>
        <v>0.22</v>
      </c>
      <c r="G30" s="122">
        <f t="shared" ref="G30:R30" si="12">G29/F26</f>
        <v>0.21999999999999995</v>
      </c>
      <c r="H30" s="122">
        <f t="shared" si="12"/>
        <v>0.21999999999999997</v>
      </c>
      <c r="I30" s="122">
        <f t="shared" si="12"/>
        <v>0.22000000000000003</v>
      </c>
      <c r="J30" s="122">
        <f t="shared" si="12"/>
        <v>0.22000000000000006</v>
      </c>
      <c r="K30" s="122">
        <f t="shared" si="12"/>
        <v>0.22</v>
      </c>
      <c r="L30" s="122">
        <f t="shared" si="12"/>
        <v>0.22</v>
      </c>
      <c r="M30" s="122">
        <f t="shared" si="12"/>
        <v>0.21999999999999997</v>
      </c>
      <c r="N30" s="122">
        <f t="shared" si="12"/>
        <v>0.22000000000000003</v>
      </c>
      <c r="O30" s="122">
        <f t="shared" si="12"/>
        <v>0.22000000000000006</v>
      </c>
      <c r="P30" s="122">
        <f t="shared" si="12"/>
        <v>0.21999999999999992</v>
      </c>
      <c r="Q30" s="122">
        <f t="shared" si="12"/>
        <v>0.21999999999999989</v>
      </c>
      <c r="R30" s="122">
        <f t="shared" si="12"/>
        <v>0.21999999999999995</v>
      </c>
      <c r="S30" s="63"/>
    </row>
    <row r="31" spans="1:22" x14ac:dyDescent="0.2">
      <c r="E31" t="s">
        <v>370</v>
      </c>
    </row>
    <row r="33" spans="17:19" x14ac:dyDescent="0.2">
      <c r="Q33" s="2"/>
      <c r="S33" s="2"/>
    </row>
    <row r="36" spans="17:19" x14ac:dyDescent="0.2">
      <c r="Q36" s="2"/>
    </row>
  </sheetData>
  <mergeCells count="5">
    <mergeCell ref="B1:H1"/>
    <mergeCell ref="J1:M1"/>
    <mergeCell ref="N1:R1"/>
    <mergeCell ref="N21:R21"/>
    <mergeCell ref="J21:M2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1"/>
  <sheetViews>
    <sheetView topLeftCell="A7" zoomScaleNormal="100" workbookViewId="0">
      <selection activeCell="E41" sqref="E41"/>
    </sheetView>
  </sheetViews>
  <sheetFormatPr defaultRowHeight="12.75" x14ac:dyDescent="0.2"/>
  <cols>
    <col min="3" max="3" width="17.85546875" customWidth="1"/>
    <col min="4" max="4" width="27.140625" customWidth="1"/>
    <col min="5" max="5" width="12.85546875" style="112" customWidth="1"/>
    <col min="6" max="6" width="4.42578125" customWidth="1"/>
    <col min="8" max="8" width="21.28515625" customWidth="1"/>
    <col min="9" max="9" width="24.85546875" customWidth="1"/>
    <col min="10" max="10" width="12.7109375" style="112" bestFit="1" customWidth="1"/>
    <col min="11" max="11" width="5.42578125" customWidth="1"/>
    <col min="12" max="12" width="6.5703125" customWidth="1"/>
    <col min="14" max="14" width="17.28515625" customWidth="1"/>
    <col min="15" max="15" width="24.140625" customWidth="1"/>
    <col min="16" max="16" width="13.5703125" style="112" customWidth="1"/>
    <col min="17" max="17" width="2.5703125" customWidth="1"/>
    <col min="18" max="18" width="1.5703125" customWidth="1"/>
    <col min="19" max="19" width="4.85546875" customWidth="1"/>
    <col min="21" max="21" width="26.7109375" customWidth="1"/>
    <col min="22" max="22" width="25.28515625" customWidth="1"/>
    <col min="23" max="23" width="12.42578125" style="112" bestFit="1" customWidth="1"/>
  </cols>
  <sheetData>
    <row r="1" spans="2:23" ht="26.45" customHeight="1" x14ac:dyDescent="0.2">
      <c r="B1" s="229" t="s">
        <v>364</v>
      </c>
      <c r="C1" s="229"/>
      <c r="D1" s="229"/>
      <c r="E1" s="229"/>
      <c r="F1" s="229"/>
      <c r="G1" s="229"/>
      <c r="H1" s="229"/>
      <c r="I1" s="229"/>
      <c r="J1" s="229"/>
      <c r="L1" s="228" t="s">
        <v>363</v>
      </c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</row>
    <row r="2" spans="2:23" s="111" customFormat="1" ht="29.45" customHeight="1" x14ac:dyDescent="0.25">
      <c r="B2" s="231" t="s">
        <v>358</v>
      </c>
      <c r="C2" s="232"/>
      <c r="D2" s="232"/>
      <c r="E2" s="232"/>
      <c r="G2" s="234" t="s">
        <v>333</v>
      </c>
      <c r="H2" s="235"/>
      <c r="I2" s="235"/>
      <c r="J2" s="235"/>
      <c r="L2" s="156"/>
      <c r="M2" s="225" t="s">
        <v>101</v>
      </c>
      <c r="N2" s="226"/>
      <c r="O2" s="226"/>
      <c r="P2" s="226"/>
      <c r="S2" s="156"/>
      <c r="T2" s="225" t="s">
        <v>314</v>
      </c>
      <c r="U2" s="226"/>
      <c r="V2" s="226"/>
      <c r="W2" s="226"/>
    </row>
    <row r="3" spans="2:23" ht="9.6" customHeight="1" x14ac:dyDescent="0.2">
      <c r="B3" s="233" t="s">
        <v>102</v>
      </c>
      <c r="C3" s="233" t="s">
        <v>103</v>
      </c>
      <c r="D3" s="233" t="s">
        <v>104</v>
      </c>
      <c r="E3" s="114" t="s">
        <v>105</v>
      </c>
      <c r="G3" s="233" t="s">
        <v>102</v>
      </c>
      <c r="H3" s="233" t="s">
        <v>103</v>
      </c>
      <c r="I3" s="233" t="s">
        <v>104</v>
      </c>
      <c r="J3" s="114" t="s">
        <v>105</v>
      </c>
      <c r="M3" s="230" t="s">
        <v>102</v>
      </c>
      <c r="N3" s="230" t="s">
        <v>103</v>
      </c>
      <c r="O3" s="230" t="s">
        <v>104</v>
      </c>
      <c r="P3" s="151" t="s">
        <v>105</v>
      </c>
      <c r="T3" s="227" t="s">
        <v>102</v>
      </c>
      <c r="U3" s="227" t="s">
        <v>103</v>
      </c>
      <c r="V3" s="227" t="s">
        <v>104</v>
      </c>
      <c r="W3" s="114" t="s">
        <v>105</v>
      </c>
    </row>
    <row r="4" spans="2:23" ht="11.45" customHeight="1" x14ac:dyDescent="0.2">
      <c r="B4" s="233"/>
      <c r="C4" s="233"/>
      <c r="D4" s="233"/>
      <c r="E4" s="114" t="s">
        <v>106</v>
      </c>
      <c r="G4" s="233"/>
      <c r="H4" s="233"/>
      <c r="I4" s="233"/>
      <c r="J4" s="114" t="s">
        <v>106</v>
      </c>
      <c r="M4" s="230"/>
      <c r="N4" s="230"/>
      <c r="O4" s="230"/>
      <c r="P4" s="151" t="s">
        <v>106</v>
      </c>
      <c r="T4" s="227"/>
      <c r="U4" s="227"/>
      <c r="V4" s="227"/>
      <c r="W4" s="114" t="s">
        <v>106</v>
      </c>
    </row>
    <row r="5" spans="2:23" ht="15" customHeight="1" thickBot="1" x14ac:dyDescent="0.25">
      <c r="B5" s="233"/>
      <c r="C5" s="233"/>
      <c r="D5" s="233"/>
      <c r="E5" s="115" t="s">
        <v>107</v>
      </c>
      <c r="G5" s="233"/>
      <c r="H5" s="233"/>
      <c r="I5" s="233"/>
      <c r="J5" s="115" t="s">
        <v>107</v>
      </c>
      <c r="M5" s="230"/>
      <c r="N5" s="230"/>
      <c r="O5" s="230"/>
      <c r="P5" s="152" t="s">
        <v>107</v>
      </c>
      <c r="T5" s="227"/>
      <c r="U5" s="227"/>
      <c r="V5" s="227"/>
      <c r="W5" s="152" t="s">
        <v>107</v>
      </c>
    </row>
    <row r="6" spans="2:23" ht="15" customHeight="1" x14ac:dyDescent="0.2">
      <c r="B6" s="197">
        <v>1</v>
      </c>
      <c r="C6" s="136" t="s">
        <v>315</v>
      </c>
      <c r="D6" s="136" t="s">
        <v>315</v>
      </c>
      <c r="E6" s="137">
        <v>13010112</v>
      </c>
      <c r="F6" s="200" t="s">
        <v>360</v>
      </c>
      <c r="G6" s="141">
        <v>10</v>
      </c>
      <c r="H6" s="142" t="s">
        <v>334</v>
      </c>
      <c r="I6" s="142" t="s">
        <v>200</v>
      </c>
      <c r="J6" s="143">
        <v>901361</v>
      </c>
      <c r="K6" s="157" t="s">
        <v>361</v>
      </c>
      <c r="L6" s="165" t="s">
        <v>362</v>
      </c>
      <c r="M6" s="153">
        <v>1</v>
      </c>
      <c r="N6" s="142" t="s">
        <v>108</v>
      </c>
      <c r="O6" s="142" t="s">
        <v>109</v>
      </c>
      <c r="P6" s="154">
        <v>497807</v>
      </c>
      <c r="S6" s="180"/>
      <c r="T6" s="181">
        <v>1</v>
      </c>
      <c r="U6" s="179" t="s">
        <v>185</v>
      </c>
      <c r="V6" s="179" t="s">
        <v>186</v>
      </c>
      <c r="W6" s="182">
        <v>247054</v>
      </c>
    </row>
    <row r="7" spans="2:23" ht="15" customHeight="1" x14ac:dyDescent="0.2">
      <c r="B7" s="198">
        <v>2</v>
      </c>
      <c r="C7" s="138" t="s">
        <v>316</v>
      </c>
      <c r="D7" s="138" t="s">
        <v>316</v>
      </c>
      <c r="E7" s="201">
        <v>5601911</v>
      </c>
      <c r="F7" s="202" t="s">
        <v>360</v>
      </c>
      <c r="G7" s="144">
        <f>G6+1</f>
        <v>11</v>
      </c>
      <c r="H7" s="145" t="s">
        <v>335</v>
      </c>
      <c r="I7" s="145" t="s">
        <v>312</v>
      </c>
      <c r="J7" s="190">
        <v>847488</v>
      </c>
      <c r="K7" s="158" t="s">
        <v>361</v>
      </c>
      <c r="L7" s="188" t="s">
        <v>362</v>
      </c>
      <c r="M7" s="185">
        <v>2</v>
      </c>
      <c r="N7" s="145" t="s">
        <v>110</v>
      </c>
      <c r="O7" s="145" t="s">
        <v>111</v>
      </c>
      <c r="P7" s="155">
        <v>496403</v>
      </c>
      <c r="S7" s="180"/>
      <c r="T7" s="181">
        <v>2</v>
      </c>
      <c r="U7" s="179" t="s">
        <v>187</v>
      </c>
      <c r="V7" s="179" t="s">
        <v>188</v>
      </c>
      <c r="W7" s="182">
        <v>245120</v>
      </c>
    </row>
    <row r="8" spans="2:23" ht="15" customHeight="1" x14ac:dyDescent="0.2">
      <c r="B8" s="198">
        <v>3</v>
      </c>
      <c r="C8" s="138" t="s">
        <v>317</v>
      </c>
      <c r="D8" s="138" t="s">
        <v>305</v>
      </c>
      <c r="E8" s="201">
        <v>1633595</v>
      </c>
      <c r="F8" s="202" t="s">
        <v>360</v>
      </c>
      <c r="G8" s="144">
        <f t="shared" ref="G8:G19" si="0">G7+1</f>
        <v>12</v>
      </c>
      <c r="H8" s="145" t="s">
        <v>336</v>
      </c>
      <c r="I8" s="145" t="s">
        <v>236</v>
      </c>
      <c r="J8" s="190">
        <v>684709</v>
      </c>
      <c r="K8" s="158" t="s">
        <v>361</v>
      </c>
      <c r="L8" s="188" t="s">
        <v>362</v>
      </c>
      <c r="M8" s="185">
        <v>3</v>
      </c>
      <c r="N8" s="145" t="s">
        <v>112</v>
      </c>
      <c r="O8" s="145" t="s">
        <v>113</v>
      </c>
      <c r="P8" s="155">
        <v>490449</v>
      </c>
      <c r="S8" s="180"/>
      <c r="T8" s="181">
        <v>3</v>
      </c>
      <c r="U8" s="179" t="s">
        <v>189</v>
      </c>
      <c r="V8" s="179" t="s">
        <v>190</v>
      </c>
      <c r="W8" s="182">
        <v>241479</v>
      </c>
    </row>
    <row r="9" spans="2:23" ht="15" customHeight="1" x14ac:dyDescent="0.2">
      <c r="B9" s="198">
        <v>4</v>
      </c>
      <c r="C9" s="138" t="s">
        <v>318</v>
      </c>
      <c r="D9" s="138" t="s">
        <v>145</v>
      </c>
      <c r="E9" s="201">
        <v>1544376</v>
      </c>
      <c r="F9" s="202" t="s">
        <v>360</v>
      </c>
      <c r="G9" s="144">
        <f t="shared" si="0"/>
        <v>13</v>
      </c>
      <c r="H9" s="145" t="s">
        <v>337</v>
      </c>
      <c r="I9" s="145" t="s">
        <v>222</v>
      </c>
      <c r="J9" s="190">
        <v>630877</v>
      </c>
      <c r="K9" s="158" t="s">
        <v>361</v>
      </c>
      <c r="L9" s="188" t="s">
        <v>362</v>
      </c>
      <c r="M9" s="185">
        <v>4</v>
      </c>
      <c r="N9" s="145" t="s">
        <v>114</v>
      </c>
      <c r="O9" s="145" t="s">
        <v>115</v>
      </c>
      <c r="P9" s="155">
        <v>475629</v>
      </c>
      <c r="S9" s="180"/>
      <c r="T9" s="181">
        <v>4</v>
      </c>
      <c r="U9" s="179" t="s">
        <v>191</v>
      </c>
      <c r="V9" s="179" t="s">
        <v>192</v>
      </c>
      <c r="W9" s="182">
        <v>241437</v>
      </c>
    </row>
    <row r="10" spans="2:23" ht="15" customHeight="1" x14ac:dyDescent="0.2">
      <c r="B10" s="198">
        <v>5</v>
      </c>
      <c r="C10" s="138" t="s">
        <v>319</v>
      </c>
      <c r="D10" s="138" t="s">
        <v>190</v>
      </c>
      <c r="E10" s="201">
        <v>1308660</v>
      </c>
      <c r="F10" s="202" t="s">
        <v>360</v>
      </c>
      <c r="G10" s="144">
        <f t="shared" si="0"/>
        <v>14</v>
      </c>
      <c r="H10" s="145" t="s">
        <v>338</v>
      </c>
      <c r="I10" s="145" t="s">
        <v>339</v>
      </c>
      <c r="J10" s="190">
        <v>623472</v>
      </c>
      <c r="K10" s="158" t="s">
        <v>361</v>
      </c>
      <c r="L10" s="188" t="s">
        <v>362</v>
      </c>
      <c r="M10" s="185">
        <v>5</v>
      </c>
      <c r="N10" s="145" t="s">
        <v>116</v>
      </c>
      <c r="O10" s="145" t="s">
        <v>117</v>
      </c>
      <c r="P10" s="155">
        <v>473622</v>
      </c>
      <c r="S10" s="180"/>
      <c r="T10" s="181">
        <v>5</v>
      </c>
      <c r="U10" s="179" t="s">
        <v>193</v>
      </c>
      <c r="V10" s="179" t="s">
        <v>194</v>
      </c>
      <c r="W10" s="182">
        <v>238505</v>
      </c>
    </row>
    <row r="11" spans="2:23" ht="15" customHeight="1" thickBot="1" x14ac:dyDescent="0.25">
      <c r="B11" s="199">
        <v>6</v>
      </c>
      <c r="C11" s="139" t="s">
        <v>320</v>
      </c>
      <c r="D11" s="139" t="s">
        <v>211</v>
      </c>
      <c r="E11" s="140">
        <v>1226076</v>
      </c>
      <c r="F11" s="195" t="s">
        <v>360</v>
      </c>
      <c r="G11" s="144">
        <f t="shared" si="0"/>
        <v>15</v>
      </c>
      <c r="H11" s="145" t="s">
        <v>340</v>
      </c>
      <c r="I11" s="145" t="s">
        <v>245</v>
      </c>
      <c r="J11" s="190">
        <v>623254</v>
      </c>
      <c r="K11" s="158" t="s">
        <v>361</v>
      </c>
      <c r="L11" s="188" t="s">
        <v>362</v>
      </c>
      <c r="M11" s="185">
        <v>6</v>
      </c>
      <c r="N11" s="145" t="s">
        <v>118</v>
      </c>
      <c r="O11" s="145" t="s">
        <v>119</v>
      </c>
      <c r="P11" s="155">
        <v>468212</v>
      </c>
      <c r="S11" s="180"/>
      <c r="T11" s="181">
        <v>6</v>
      </c>
      <c r="U11" s="179" t="s">
        <v>195</v>
      </c>
      <c r="V11" s="179" t="s">
        <v>196</v>
      </c>
      <c r="W11" s="182">
        <v>234897</v>
      </c>
    </row>
    <row r="12" spans="2:23" ht="15" customHeight="1" x14ac:dyDescent="0.2">
      <c r="B12" s="141">
        <v>1</v>
      </c>
      <c r="C12" s="142" t="s">
        <v>321</v>
      </c>
      <c r="D12" s="142" t="s">
        <v>129</v>
      </c>
      <c r="E12" s="143">
        <v>1189525</v>
      </c>
      <c r="F12" s="157" t="s">
        <v>361</v>
      </c>
      <c r="G12" s="144">
        <f t="shared" si="0"/>
        <v>16</v>
      </c>
      <c r="H12" s="145" t="s">
        <v>341</v>
      </c>
      <c r="I12" s="145" t="s">
        <v>194</v>
      </c>
      <c r="J12" s="190">
        <v>617441</v>
      </c>
      <c r="K12" s="158" t="s">
        <v>361</v>
      </c>
      <c r="L12" s="188" t="s">
        <v>362</v>
      </c>
      <c r="M12" s="185">
        <v>7</v>
      </c>
      <c r="N12" s="145" t="s">
        <v>120</v>
      </c>
      <c r="O12" s="145" t="s">
        <v>121</v>
      </c>
      <c r="P12" s="155">
        <v>466078</v>
      </c>
      <c r="S12" s="180"/>
      <c r="T12" s="181">
        <v>7</v>
      </c>
      <c r="U12" s="179" t="s">
        <v>197</v>
      </c>
      <c r="V12" s="179" t="s">
        <v>157</v>
      </c>
      <c r="W12" s="182">
        <v>228095</v>
      </c>
    </row>
    <row r="13" spans="2:23" ht="15" customHeight="1" x14ac:dyDescent="0.2">
      <c r="B13" s="144">
        <f>B12+1</f>
        <v>2</v>
      </c>
      <c r="C13" s="145" t="s">
        <v>322</v>
      </c>
      <c r="D13" s="145" t="s">
        <v>233</v>
      </c>
      <c r="E13" s="190">
        <v>1187771</v>
      </c>
      <c r="F13" s="158" t="s">
        <v>361</v>
      </c>
      <c r="G13" s="144">
        <f t="shared" si="0"/>
        <v>17</v>
      </c>
      <c r="H13" s="145" t="s">
        <v>342</v>
      </c>
      <c r="I13" s="145" t="s">
        <v>289</v>
      </c>
      <c r="J13" s="190">
        <v>617352</v>
      </c>
      <c r="K13" s="158" t="s">
        <v>361</v>
      </c>
      <c r="L13" s="188" t="s">
        <v>362</v>
      </c>
      <c r="M13" s="185">
        <v>8</v>
      </c>
      <c r="N13" s="145" t="s">
        <v>122</v>
      </c>
      <c r="O13" s="145" t="s">
        <v>123</v>
      </c>
      <c r="P13" s="155">
        <v>440052</v>
      </c>
      <c r="S13" s="180"/>
      <c r="T13" s="181">
        <v>8</v>
      </c>
      <c r="U13" s="179" t="s">
        <v>198</v>
      </c>
      <c r="V13" s="179" t="s">
        <v>188</v>
      </c>
      <c r="W13" s="182">
        <v>226452</v>
      </c>
    </row>
    <row r="14" spans="2:23" ht="15" customHeight="1" x14ac:dyDescent="0.2">
      <c r="B14" s="144">
        <f t="shared" ref="B14:B15" si="1">B13+1</f>
        <v>3</v>
      </c>
      <c r="C14" s="145" t="s">
        <v>323</v>
      </c>
      <c r="D14" s="145" t="s">
        <v>236</v>
      </c>
      <c r="E14" s="190">
        <v>1173299</v>
      </c>
      <c r="F14" s="158" t="s">
        <v>361</v>
      </c>
      <c r="G14" s="144">
        <f t="shared" si="0"/>
        <v>18</v>
      </c>
      <c r="H14" s="145" t="s">
        <v>343</v>
      </c>
      <c r="I14" s="145" t="s">
        <v>205</v>
      </c>
      <c r="J14" s="190">
        <v>617264</v>
      </c>
      <c r="K14" s="158" t="s">
        <v>361</v>
      </c>
      <c r="L14" s="188" t="s">
        <v>362</v>
      </c>
      <c r="M14" s="185">
        <v>9</v>
      </c>
      <c r="N14" s="145" t="s">
        <v>124</v>
      </c>
      <c r="O14" s="145" t="s">
        <v>125</v>
      </c>
      <c r="P14" s="155">
        <v>437565</v>
      </c>
      <c r="S14" s="180"/>
      <c r="T14" s="181">
        <v>9</v>
      </c>
      <c r="U14" s="179" t="s">
        <v>199</v>
      </c>
      <c r="V14" s="179" t="s">
        <v>200</v>
      </c>
      <c r="W14" s="182">
        <v>225428</v>
      </c>
    </row>
    <row r="15" spans="2:23" ht="15" customHeight="1" thickBot="1" x14ac:dyDescent="0.25">
      <c r="B15" s="144">
        <f t="shared" si="1"/>
        <v>4</v>
      </c>
      <c r="C15" s="147" t="s">
        <v>324</v>
      </c>
      <c r="D15" s="147" t="s">
        <v>175</v>
      </c>
      <c r="E15" s="148">
        <v>1144809</v>
      </c>
      <c r="F15" s="162" t="s">
        <v>361</v>
      </c>
      <c r="G15" s="144">
        <f t="shared" si="0"/>
        <v>19</v>
      </c>
      <c r="H15" s="145" t="s">
        <v>344</v>
      </c>
      <c r="I15" s="145" t="s">
        <v>227</v>
      </c>
      <c r="J15" s="190">
        <v>603519</v>
      </c>
      <c r="K15" s="158" t="s">
        <v>361</v>
      </c>
      <c r="L15" s="188" t="s">
        <v>362</v>
      </c>
      <c r="M15" s="185">
        <v>10</v>
      </c>
      <c r="N15" s="145" t="s">
        <v>126</v>
      </c>
      <c r="O15" s="145" t="s">
        <v>127</v>
      </c>
      <c r="P15" s="155">
        <v>416219</v>
      </c>
      <c r="S15" s="180"/>
      <c r="T15" s="181">
        <v>10</v>
      </c>
      <c r="U15" s="179" t="s">
        <v>201</v>
      </c>
      <c r="V15" s="179" t="s">
        <v>202</v>
      </c>
      <c r="W15" s="182">
        <v>224286</v>
      </c>
    </row>
    <row r="16" spans="2:23" ht="15" customHeight="1" thickBot="1" x14ac:dyDescent="0.25">
      <c r="B16" s="196">
        <v>1</v>
      </c>
      <c r="C16" s="149" t="s">
        <v>325</v>
      </c>
      <c r="D16" s="149" t="s">
        <v>188</v>
      </c>
      <c r="E16" s="150">
        <v>1142162</v>
      </c>
      <c r="F16" s="203" t="s">
        <v>359</v>
      </c>
      <c r="G16" s="144">
        <f t="shared" si="0"/>
        <v>20</v>
      </c>
      <c r="H16" s="145" t="s">
        <v>345</v>
      </c>
      <c r="I16" s="145" t="s">
        <v>231</v>
      </c>
      <c r="J16" s="190">
        <v>577279</v>
      </c>
      <c r="K16" s="158" t="s">
        <v>361</v>
      </c>
      <c r="L16" s="189" t="s">
        <v>362</v>
      </c>
      <c r="M16" s="186">
        <v>11</v>
      </c>
      <c r="N16" s="147" t="s">
        <v>128</v>
      </c>
      <c r="O16" s="147" t="s">
        <v>129</v>
      </c>
      <c r="P16" s="187">
        <v>410594</v>
      </c>
      <c r="S16" s="180"/>
      <c r="T16" s="181">
        <v>11</v>
      </c>
      <c r="U16" s="179" t="s">
        <v>203</v>
      </c>
      <c r="V16" s="179" t="s">
        <v>157</v>
      </c>
      <c r="W16" s="182">
        <v>224195</v>
      </c>
    </row>
    <row r="17" spans="2:23" ht="15" customHeight="1" x14ac:dyDescent="0.2">
      <c r="B17" s="141">
        <v>5</v>
      </c>
      <c r="C17" s="142" t="s">
        <v>326</v>
      </c>
      <c r="D17" s="142" t="s">
        <v>327</v>
      </c>
      <c r="E17" s="143">
        <v>1125695</v>
      </c>
      <c r="F17" s="157" t="s">
        <v>361</v>
      </c>
      <c r="G17" s="144">
        <f t="shared" si="0"/>
        <v>21</v>
      </c>
      <c r="H17" s="145" t="s">
        <v>346</v>
      </c>
      <c r="I17" s="145" t="s">
        <v>229</v>
      </c>
      <c r="J17" s="190">
        <v>557119</v>
      </c>
      <c r="K17" s="158" t="s">
        <v>361</v>
      </c>
      <c r="L17" s="178"/>
      <c r="M17" s="183">
        <v>12</v>
      </c>
      <c r="N17" s="191" t="s">
        <v>130</v>
      </c>
      <c r="O17" s="191" t="s">
        <v>131</v>
      </c>
      <c r="P17" s="192">
        <v>396443</v>
      </c>
      <c r="S17" s="180"/>
      <c r="T17" s="181">
        <v>12</v>
      </c>
      <c r="U17" s="179" t="s">
        <v>204</v>
      </c>
      <c r="V17" s="179" t="s">
        <v>205</v>
      </c>
      <c r="W17" s="182">
        <v>224071</v>
      </c>
    </row>
    <row r="18" spans="2:23" ht="15" customHeight="1" x14ac:dyDescent="0.2">
      <c r="B18" s="144">
        <f>B17+1</f>
        <v>6</v>
      </c>
      <c r="C18" s="145" t="s">
        <v>328</v>
      </c>
      <c r="D18" s="145" t="s">
        <v>121</v>
      </c>
      <c r="E18" s="190">
        <v>1099344</v>
      </c>
      <c r="F18" s="158" t="s">
        <v>361</v>
      </c>
      <c r="G18" s="144">
        <f t="shared" si="0"/>
        <v>22</v>
      </c>
      <c r="H18" s="145" t="s">
        <v>347</v>
      </c>
      <c r="I18" s="145" t="s">
        <v>299</v>
      </c>
      <c r="J18" s="190">
        <v>556478</v>
      </c>
      <c r="K18" s="158" t="s">
        <v>361</v>
      </c>
      <c r="L18" s="180"/>
      <c r="M18" s="183">
        <v>13</v>
      </c>
      <c r="N18" s="179" t="s">
        <v>132</v>
      </c>
      <c r="O18" s="179" t="s">
        <v>133</v>
      </c>
      <c r="P18" s="184">
        <v>379152</v>
      </c>
      <c r="S18" s="180"/>
      <c r="T18" s="181">
        <v>13</v>
      </c>
      <c r="U18" s="179" t="s">
        <v>206</v>
      </c>
      <c r="V18" s="179" t="s">
        <v>143</v>
      </c>
      <c r="W18" s="182">
        <v>221676</v>
      </c>
    </row>
    <row r="19" spans="2:23" ht="15" customHeight="1" thickBot="1" x14ac:dyDescent="0.25">
      <c r="B19" s="144">
        <f t="shared" ref="B19:B21" si="2">B18+1</f>
        <v>7</v>
      </c>
      <c r="C19" s="145" t="s">
        <v>329</v>
      </c>
      <c r="D19" s="145" t="s">
        <v>330</v>
      </c>
      <c r="E19" s="190">
        <v>1057681</v>
      </c>
      <c r="F19" s="158" t="s">
        <v>361</v>
      </c>
      <c r="G19" s="144">
        <f t="shared" si="0"/>
        <v>23</v>
      </c>
      <c r="H19" s="147" t="s">
        <v>348</v>
      </c>
      <c r="I19" s="147" t="s">
        <v>190</v>
      </c>
      <c r="J19" s="148">
        <v>548434</v>
      </c>
      <c r="K19" s="162" t="s">
        <v>361</v>
      </c>
      <c r="L19" s="180"/>
      <c r="M19" s="183">
        <v>14</v>
      </c>
      <c r="N19" s="179" t="s">
        <v>134</v>
      </c>
      <c r="O19" s="179" t="s">
        <v>135</v>
      </c>
      <c r="P19" s="184">
        <v>361644</v>
      </c>
      <c r="S19" s="180"/>
      <c r="T19" s="181">
        <v>14</v>
      </c>
      <c r="U19" s="179" t="s">
        <v>207</v>
      </c>
      <c r="V19" s="179" t="s">
        <v>205</v>
      </c>
      <c r="W19" s="182">
        <v>221296</v>
      </c>
    </row>
    <row r="20" spans="2:23" ht="15" customHeight="1" thickBot="1" x14ac:dyDescent="0.25">
      <c r="B20" s="144">
        <f t="shared" si="2"/>
        <v>8</v>
      </c>
      <c r="C20" s="145" t="s">
        <v>331</v>
      </c>
      <c r="D20" s="145" t="s">
        <v>258</v>
      </c>
      <c r="E20" s="190">
        <v>1034002</v>
      </c>
      <c r="F20" s="158" t="s">
        <v>361</v>
      </c>
      <c r="G20" s="164">
        <v>7</v>
      </c>
      <c r="H20" s="139" t="s">
        <v>349</v>
      </c>
      <c r="I20" s="139" t="s">
        <v>349</v>
      </c>
      <c r="J20" s="140">
        <v>547820</v>
      </c>
      <c r="K20" s="195" t="s">
        <v>360</v>
      </c>
      <c r="L20" s="180"/>
      <c r="M20" s="183">
        <v>15</v>
      </c>
      <c r="N20" s="179" t="s">
        <v>136</v>
      </c>
      <c r="O20" s="179" t="s">
        <v>137</v>
      </c>
      <c r="P20" s="184">
        <v>355443</v>
      </c>
      <c r="S20" s="180"/>
      <c r="T20" s="181">
        <v>15</v>
      </c>
      <c r="U20" s="179" t="s">
        <v>208</v>
      </c>
      <c r="V20" s="179" t="s">
        <v>209</v>
      </c>
      <c r="W20" s="182">
        <v>220580</v>
      </c>
    </row>
    <row r="21" spans="2:23" ht="15" customHeight="1" thickBot="1" x14ac:dyDescent="0.25">
      <c r="B21" s="146">
        <f t="shared" si="2"/>
        <v>9</v>
      </c>
      <c r="C21" s="147" t="s">
        <v>332</v>
      </c>
      <c r="D21" s="147" t="s">
        <v>153</v>
      </c>
      <c r="E21" s="148">
        <v>1028036</v>
      </c>
      <c r="F21" s="162" t="s">
        <v>361</v>
      </c>
      <c r="G21" s="141">
        <v>24</v>
      </c>
      <c r="H21" s="142" t="s">
        <v>350</v>
      </c>
      <c r="I21" s="142" t="s">
        <v>252</v>
      </c>
      <c r="J21" s="143">
        <v>547443</v>
      </c>
      <c r="K21" s="157" t="s">
        <v>361</v>
      </c>
      <c r="L21" s="180"/>
      <c r="M21" s="183">
        <v>16</v>
      </c>
      <c r="N21" s="179" t="s">
        <v>138</v>
      </c>
      <c r="O21" s="179" t="s">
        <v>139</v>
      </c>
      <c r="P21" s="184">
        <v>349951</v>
      </c>
      <c r="S21" s="180"/>
      <c r="T21" s="181">
        <v>16</v>
      </c>
      <c r="U21" s="179" t="s">
        <v>210</v>
      </c>
      <c r="V21" s="179" t="s">
        <v>211</v>
      </c>
      <c r="W21" s="182">
        <v>218630</v>
      </c>
    </row>
    <row r="22" spans="2:23" ht="15" customHeight="1" thickBot="1" x14ac:dyDescent="0.3">
      <c r="E22" s="168">
        <f>SUM(E6:E21)</f>
        <v>35507054</v>
      </c>
      <c r="G22" s="144">
        <f t="shared" ref="G22:G26" si="3">G21+1</f>
        <v>25</v>
      </c>
      <c r="H22" s="145" t="s">
        <v>351</v>
      </c>
      <c r="I22" s="145" t="s">
        <v>215</v>
      </c>
      <c r="J22" s="190">
        <v>543654</v>
      </c>
      <c r="K22" s="158" t="s">
        <v>361</v>
      </c>
      <c r="L22" s="180"/>
      <c r="M22" s="183">
        <v>17</v>
      </c>
      <c r="N22" s="179" t="s">
        <v>140</v>
      </c>
      <c r="O22" s="179" t="s">
        <v>141</v>
      </c>
      <c r="P22" s="184">
        <v>340540</v>
      </c>
      <c r="S22" s="180"/>
      <c r="T22" s="181">
        <v>17</v>
      </c>
      <c r="U22" s="179" t="s">
        <v>212</v>
      </c>
      <c r="V22" s="179" t="s">
        <v>213</v>
      </c>
      <c r="W22" s="182">
        <v>193082</v>
      </c>
    </row>
    <row r="23" spans="2:23" ht="15" customHeight="1" thickBot="1" x14ac:dyDescent="0.25">
      <c r="B23" s="161" t="s">
        <v>359</v>
      </c>
      <c r="C23" s="163">
        <v>1</v>
      </c>
      <c r="G23" s="144">
        <f t="shared" si="3"/>
        <v>26</v>
      </c>
      <c r="H23" s="145" t="s">
        <v>352</v>
      </c>
      <c r="I23" s="145" t="s">
        <v>229</v>
      </c>
      <c r="J23" s="190">
        <v>537480</v>
      </c>
      <c r="K23" s="158" t="s">
        <v>361</v>
      </c>
      <c r="L23" s="180"/>
      <c r="M23" s="183">
        <v>18</v>
      </c>
      <c r="N23" s="191" t="s">
        <v>142</v>
      </c>
      <c r="O23" s="191" t="s">
        <v>143</v>
      </c>
      <c r="P23" s="192">
        <v>339978</v>
      </c>
      <c r="S23" s="180"/>
      <c r="T23" s="181">
        <v>18</v>
      </c>
      <c r="U23" s="179" t="s">
        <v>214</v>
      </c>
      <c r="V23" s="179" t="s">
        <v>215</v>
      </c>
      <c r="W23" s="182">
        <v>189195</v>
      </c>
    </row>
    <row r="24" spans="2:23" ht="15" customHeight="1" thickBot="1" x14ac:dyDescent="0.25">
      <c r="C24" s="123">
        <f>E16</f>
        <v>1142162</v>
      </c>
      <c r="G24" s="144">
        <f t="shared" si="3"/>
        <v>27</v>
      </c>
      <c r="H24" s="145" t="s">
        <v>353</v>
      </c>
      <c r="I24" s="145" t="s">
        <v>354</v>
      </c>
      <c r="J24" s="190">
        <v>528599</v>
      </c>
      <c r="K24" s="158" t="s">
        <v>361</v>
      </c>
      <c r="L24" s="180"/>
      <c r="M24" s="183">
        <v>19</v>
      </c>
      <c r="N24" s="179" t="s">
        <v>144</v>
      </c>
      <c r="O24" s="179" t="s">
        <v>145</v>
      </c>
      <c r="P24" s="184">
        <v>338966</v>
      </c>
      <c r="S24" s="180"/>
      <c r="T24" s="181">
        <v>19</v>
      </c>
      <c r="U24" s="179" t="s">
        <v>216</v>
      </c>
      <c r="V24" s="179" t="s">
        <v>157</v>
      </c>
      <c r="W24" s="182">
        <v>187634</v>
      </c>
    </row>
    <row r="25" spans="2:23" ht="15" customHeight="1" thickBot="1" x14ac:dyDescent="0.25">
      <c r="B25" s="194" t="s">
        <v>360</v>
      </c>
      <c r="C25" s="163">
        <v>7</v>
      </c>
      <c r="G25" s="144">
        <f t="shared" si="3"/>
        <v>28</v>
      </c>
      <c r="H25" s="145" t="s">
        <v>355</v>
      </c>
      <c r="I25" s="145" t="s">
        <v>157</v>
      </c>
      <c r="J25" s="190">
        <v>520962</v>
      </c>
      <c r="K25" s="158" t="s">
        <v>361</v>
      </c>
      <c r="L25" s="180"/>
      <c r="M25" s="183">
        <v>20</v>
      </c>
      <c r="N25" s="179" t="s">
        <v>146</v>
      </c>
      <c r="O25" s="179" t="s">
        <v>147</v>
      </c>
      <c r="P25" s="184">
        <v>337058</v>
      </c>
      <c r="S25" s="180"/>
      <c r="T25" s="181">
        <v>20</v>
      </c>
      <c r="U25" s="179" t="s">
        <v>217</v>
      </c>
      <c r="V25" s="179" t="s">
        <v>121</v>
      </c>
      <c r="W25" s="182">
        <v>187177</v>
      </c>
    </row>
    <row r="26" spans="2:23" ht="15" customHeight="1" thickBot="1" x14ac:dyDescent="0.25">
      <c r="C26" s="123">
        <f>SUM(E6:E11)+J20</f>
        <v>24872550</v>
      </c>
      <c r="G26" s="146">
        <f t="shared" si="3"/>
        <v>29</v>
      </c>
      <c r="H26" s="147" t="s">
        <v>356</v>
      </c>
      <c r="I26" s="147" t="s">
        <v>357</v>
      </c>
      <c r="J26" s="148">
        <v>501109</v>
      </c>
      <c r="K26" s="162" t="s">
        <v>361</v>
      </c>
      <c r="L26" s="180"/>
      <c r="M26" s="183">
        <v>21</v>
      </c>
      <c r="N26" s="179" t="s">
        <v>148</v>
      </c>
      <c r="O26" s="179" t="s">
        <v>149</v>
      </c>
      <c r="P26" s="184">
        <v>334427</v>
      </c>
      <c r="S26" s="180"/>
      <c r="T26" s="181">
        <v>21</v>
      </c>
      <c r="U26" s="179" t="s">
        <v>218</v>
      </c>
      <c r="V26" s="179" t="s">
        <v>219</v>
      </c>
      <c r="W26" s="182">
        <v>184769</v>
      </c>
    </row>
    <row r="27" spans="2:23" ht="15" customHeight="1" thickBot="1" x14ac:dyDescent="0.3">
      <c r="B27" s="160" t="s">
        <v>362</v>
      </c>
      <c r="C27" s="163">
        <v>11</v>
      </c>
      <c r="D27" s="163"/>
      <c r="J27" s="168">
        <f>SUM(J6:J26)</f>
        <v>12733114</v>
      </c>
      <c r="L27" s="180"/>
      <c r="M27" s="183">
        <v>22</v>
      </c>
      <c r="N27" s="191" t="s">
        <v>150</v>
      </c>
      <c r="O27" s="191" t="s">
        <v>151</v>
      </c>
      <c r="P27" s="192">
        <v>328533</v>
      </c>
      <c r="S27" s="180"/>
      <c r="T27" s="181">
        <v>22</v>
      </c>
      <c r="U27" s="179" t="s">
        <v>220</v>
      </c>
      <c r="V27" s="179" t="s">
        <v>200</v>
      </c>
      <c r="W27" s="182">
        <v>184466</v>
      </c>
    </row>
    <row r="28" spans="2:23" ht="15" customHeight="1" thickBot="1" x14ac:dyDescent="0.25">
      <c r="C28" s="123">
        <f>P47</f>
        <v>5072630</v>
      </c>
      <c r="D28" s="169"/>
      <c r="E28" s="167">
        <f>C28+D28</f>
        <v>5072630</v>
      </c>
      <c r="L28" s="180"/>
      <c r="M28" s="183">
        <v>23</v>
      </c>
      <c r="N28" s="179" t="s">
        <v>152</v>
      </c>
      <c r="O28" s="179" t="s">
        <v>153</v>
      </c>
      <c r="P28" s="184">
        <v>321479</v>
      </c>
      <c r="S28" s="180"/>
      <c r="T28" s="181">
        <v>23</v>
      </c>
      <c r="U28" s="179" t="s">
        <v>221</v>
      </c>
      <c r="V28" s="179" t="s">
        <v>222</v>
      </c>
      <c r="W28" s="182">
        <v>183852</v>
      </c>
    </row>
    <row r="29" spans="2:23" ht="15" customHeight="1" thickBot="1" x14ac:dyDescent="0.25">
      <c r="B29" s="159" t="s">
        <v>361</v>
      </c>
      <c r="C29" s="163">
        <v>29</v>
      </c>
      <c r="L29" s="180"/>
      <c r="M29" s="183">
        <v>24</v>
      </c>
      <c r="N29" s="179" t="s">
        <v>154</v>
      </c>
      <c r="O29" s="179" t="s">
        <v>155</v>
      </c>
      <c r="P29" s="184">
        <v>316570</v>
      </c>
      <c r="S29" s="180"/>
      <c r="T29" s="181">
        <v>24</v>
      </c>
      <c r="U29" s="191" t="s">
        <v>223</v>
      </c>
      <c r="V29" s="191" t="s">
        <v>224</v>
      </c>
      <c r="W29" s="193">
        <v>181587</v>
      </c>
    </row>
    <row r="30" spans="2:23" ht="15" customHeight="1" x14ac:dyDescent="0.2">
      <c r="C30" s="169">
        <f>J27-J20+SUM(E12:E15)+SUM(E17:E21)</f>
        <v>22225456</v>
      </c>
      <c r="L30" s="180"/>
      <c r="M30" s="183">
        <v>25</v>
      </c>
      <c r="N30" s="179" t="s">
        <v>156</v>
      </c>
      <c r="O30" s="179" t="s">
        <v>157</v>
      </c>
      <c r="P30" s="184">
        <v>314934</v>
      </c>
      <c r="S30" s="180"/>
      <c r="T30" s="181">
        <v>25</v>
      </c>
      <c r="U30" s="179" t="s">
        <v>225</v>
      </c>
      <c r="V30" s="179" t="s">
        <v>157</v>
      </c>
      <c r="W30" s="182">
        <v>180530</v>
      </c>
    </row>
    <row r="31" spans="2:23" ht="15" customHeight="1" thickBot="1" x14ac:dyDescent="0.25">
      <c r="L31" s="180"/>
      <c r="M31" s="183">
        <v>26</v>
      </c>
      <c r="N31" s="179" t="s">
        <v>158</v>
      </c>
      <c r="O31" s="179" t="s">
        <v>159</v>
      </c>
      <c r="P31" s="184">
        <v>314871</v>
      </c>
      <c r="S31" s="180"/>
      <c r="T31" s="181">
        <v>26</v>
      </c>
      <c r="U31" s="179" t="s">
        <v>226</v>
      </c>
      <c r="V31" s="179" t="s">
        <v>227</v>
      </c>
      <c r="W31" s="182">
        <v>180393</v>
      </c>
    </row>
    <row r="32" spans="2:23" ht="15" customHeight="1" x14ac:dyDescent="0.25">
      <c r="B32" s="170" t="s">
        <v>65</v>
      </c>
      <c r="C32" s="171">
        <f>C23+C25+C27+C29+D27</f>
        <v>48</v>
      </c>
      <c r="D32" s="172" t="s">
        <v>372</v>
      </c>
      <c r="L32" s="180"/>
      <c r="M32" s="183">
        <v>27</v>
      </c>
      <c r="N32" s="179" t="s">
        <v>160</v>
      </c>
      <c r="O32" s="179" t="s">
        <v>161</v>
      </c>
      <c r="P32" s="184">
        <v>313944</v>
      </c>
      <c r="S32" s="180"/>
      <c r="T32" s="181">
        <v>27</v>
      </c>
      <c r="U32" s="179" t="s">
        <v>228</v>
      </c>
      <c r="V32" s="179" t="s">
        <v>229</v>
      </c>
      <c r="W32" s="182">
        <v>177819</v>
      </c>
    </row>
    <row r="33" spans="2:23" ht="15" customHeight="1" thickBot="1" x14ac:dyDescent="0.3">
      <c r="B33" s="173"/>
      <c r="C33" s="174">
        <f>C24+C26+C28+C30+D28</f>
        <v>53312798</v>
      </c>
      <c r="D33" s="175" t="s">
        <v>373</v>
      </c>
      <c r="L33" s="180"/>
      <c r="M33" s="183">
        <v>28</v>
      </c>
      <c r="N33" s="179" t="s">
        <v>162</v>
      </c>
      <c r="O33" s="179" t="s">
        <v>163</v>
      </c>
      <c r="P33" s="184">
        <v>310911</v>
      </c>
      <c r="S33" s="180"/>
      <c r="T33" s="181">
        <v>28</v>
      </c>
      <c r="U33" s="179" t="s">
        <v>230</v>
      </c>
      <c r="V33" s="179" t="s">
        <v>231</v>
      </c>
      <c r="W33" s="182">
        <v>177295</v>
      </c>
    </row>
    <row r="34" spans="2:23" ht="15" customHeight="1" x14ac:dyDescent="0.2">
      <c r="L34" s="180"/>
      <c r="M34" s="183">
        <v>29</v>
      </c>
      <c r="N34" s="179" t="s">
        <v>164</v>
      </c>
      <c r="O34" s="179" t="s">
        <v>161</v>
      </c>
      <c r="P34" s="184">
        <v>305185</v>
      </c>
      <c r="S34" s="180"/>
      <c r="T34" s="181">
        <v>29</v>
      </c>
      <c r="U34" s="179" t="s">
        <v>232</v>
      </c>
      <c r="V34" s="179" t="s">
        <v>233</v>
      </c>
      <c r="W34" s="182">
        <v>174453</v>
      </c>
    </row>
    <row r="35" spans="2:23" ht="15" customHeight="1" x14ac:dyDescent="0.2">
      <c r="L35" s="180"/>
      <c r="M35" s="183">
        <v>30</v>
      </c>
      <c r="N35" s="191" t="s">
        <v>165</v>
      </c>
      <c r="O35" s="191" t="s">
        <v>166</v>
      </c>
      <c r="P35" s="192">
        <v>303169</v>
      </c>
      <c r="S35" s="180"/>
      <c r="T35" s="181">
        <v>30</v>
      </c>
      <c r="U35" s="179" t="s">
        <v>234</v>
      </c>
      <c r="V35" s="179" t="s">
        <v>188</v>
      </c>
      <c r="W35" s="182">
        <v>168048</v>
      </c>
    </row>
    <row r="36" spans="2:23" ht="15" customHeight="1" x14ac:dyDescent="0.2">
      <c r="B36" s="191"/>
      <c r="C36" t="s">
        <v>385</v>
      </c>
      <c r="L36" s="180"/>
      <c r="M36" s="183">
        <v>31</v>
      </c>
      <c r="N36" s="179" t="s">
        <v>167</v>
      </c>
      <c r="O36" s="179" t="s">
        <v>168</v>
      </c>
      <c r="P36" s="184">
        <v>301199</v>
      </c>
      <c r="S36" s="180"/>
      <c r="T36" s="181">
        <v>31</v>
      </c>
      <c r="U36" s="179" t="s">
        <v>235</v>
      </c>
      <c r="V36" s="179" t="s">
        <v>236</v>
      </c>
      <c r="W36" s="182">
        <v>165725</v>
      </c>
    </row>
    <row r="37" spans="2:23" ht="15" customHeight="1" x14ac:dyDescent="0.2">
      <c r="L37" s="180"/>
      <c r="M37" s="183">
        <v>32</v>
      </c>
      <c r="N37" s="179" t="s">
        <v>169</v>
      </c>
      <c r="O37" s="179" t="s">
        <v>170</v>
      </c>
      <c r="P37" s="184">
        <v>295830</v>
      </c>
      <c r="S37" s="180"/>
      <c r="T37" s="181">
        <v>32</v>
      </c>
      <c r="U37" s="179" t="s">
        <v>237</v>
      </c>
      <c r="V37" s="179" t="s">
        <v>238</v>
      </c>
      <c r="W37" s="182">
        <v>164900</v>
      </c>
    </row>
    <row r="38" spans="2:23" ht="15" customHeight="1" x14ac:dyDescent="0.2">
      <c r="L38" s="180"/>
      <c r="M38" s="183">
        <v>33</v>
      </c>
      <c r="N38" s="179" t="s">
        <v>171</v>
      </c>
      <c r="O38" s="179" t="s">
        <v>131</v>
      </c>
      <c r="P38" s="184">
        <v>283256</v>
      </c>
      <c r="S38" s="180"/>
      <c r="T38" s="181">
        <v>33</v>
      </c>
      <c r="U38" s="179" t="s">
        <v>239</v>
      </c>
      <c r="V38" s="179" t="s">
        <v>145</v>
      </c>
      <c r="W38" s="182">
        <v>164192</v>
      </c>
    </row>
    <row r="39" spans="2:23" ht="15" customHeight="1" x14ac:dyDescent="0.2">
      <c r="L39" s="180"/>
      <c r="M39" s="183">
        <v>34</v>
      </c>
      <c r="N39" s="179" t="s">
        <v>172</v>
      </c>
      <c r="O39" s="179" t="s">
        <v>173</v>
      </c>
      <c r="P39" s="184">
        <v>281248</v>
      </c>
      <c r="S39" s="180"/>
      <c r="T39" s="181">
        <v>34</v>
      </c>
      <c r="U39" s="179" t="s">
        <v>240</v>
      </c>
      <c r="V39" s="179" t="s">
        <v>188</v>
      </c>
      <c r="W39" s="182">
        <v>163674</v>
      </c>
    </row>
    <row r="40" spans="2:23" ht="15" customHeight="1" x14ac:dyDescent="0.2">
      <c r="L40" s="180"/>
      <c r="M40" s="183">
        <v>35</v>
      </c>
      <c r="N40" s="179" t="s">
        <v>174</v>
      </c>
      <c r="O40" s="179" t="s">
        <v>175</v>
      </c>
      <c r="P40" s="184">
        <v>277410</v>
      </c>
      <c r="S40" s="180"/>
      <c r="T40" s="181">
        <v>35</v>
      </c>
      <c r="U40" s="179" t="s">
        <v>241</v>
      </c>
      <c r="V40" s="179" t="s">
        <v>190</v>
      </c>
      <c r="W40" s="182">
        <v>163512</v>
      </c>
    </row>
    <row r="41" spans="2:23" ht="15" customHeight="1" x14ac:dyDescent="0.2">
      <c r="L41" s="180"/>
      <c r="M41" s="183">
        <v>36</v>
      </c>
      <c r="N41" s="179" t="s">
        <v>176</v>
      </c>
      <c r="O41" s="179" t="s">
        <v>177</v>
      </c>
      <c r="P41" s="184">
        <v>270384</v>
      </c>
      <c r="S41" s="180"/>
      <c r="T41" s="181">
        <v>36</v>
      </c>
      <c r="U41" s="179" t="s">
        <v>242</v>
      </c>
      <c r="V41" s="179" t="s">
        <v>129</v>
      </c>
      <c r="W41" s="182">
        <v>161774</v>
      </c>
    </row>
    <row r="42" spans="2:23" ht="15" customHeight="1" x14ac:dyDescent="0.2">
      <c r="L42" s="180"/>
      <c r="M42" s="183">
        <v>37</v>
      </c>
      <c r="N42" s="179" t="s">
        <v>178</v>
      </c>
      <c r="O42" s="179" t="s">
        <v>179</v>
      </c>
      <c r="P42" s="184">
        <v>267481</v>
      </c>
      <c r="S42" s="180"/>
      <c r="T42" s="181">
        <v>37</v>
      </c>
      <c r="U42" s="179" t="s">
        <v>243</v>
      </c>
      <c r="V42" s="179" t="s">
        <v>168</v>
      </c>
      <c r="W42" s="182">
        <v>157213</v>
      </c>
    </row>
    <row r="43" spans="2:23" ht="15" customHeight="1" x14ac:dyDescent="0.2">
      <c r="L43" s="180"/>
      <c r="M43" s="183">
        <v>38</v>
      </c>
      <c r="N43" s="179" t="s">
        <v>180</v>
      </c>
      <c r="O43" s="179" t="s">
        <v>121</v>
      </c>
      <c r="P43" s="184">
        <v>262293</v>
      </c>
      <c r="S43" s="180"/>
      <c r="T43" s="181">
        <v>38</v>
      </c>
      <c r="U43" s="179" t="s">
        <v>244</v>
      </c>
      <c r="V43" s="179" t="s">
        <v>245</v>
      </c>
      <c r="W43" s="182">
        <v>155144</v>
      </c>
    </row>
    <row r="44" spans="2:23" ht="15" customHeight="1" x14ac:dyDescent="0.2">
      <c r="L44" s="180"/>
      <c r="M44" s="183">
        <v>39</v>
      </c>
      <c r="N44" s="179" t="s">
        <v>181</v>
      </c>
      <c r="O44" s="179" t="s">
        <v>182</v>
      </c>
      <c r="P44" s="184">
        <v>261803</v>
      </c>
      <c r="S44" s="180"/>
      <c r="T44" s="181">
        <v>39</v>
      </c>
      <c r="U44" s="179" t="s">
        <v>246</v>
      </c>
      <c r="V44" s="179" t="s">
        <v>141</v>
      </c>
      <c r="W44" s="182">
        <v>154621</v>
      </c>
    </row>
    <row r="45" spans="2:23" ht="15" customHeight="1" x14ac:dyDescent="0.2">
      <c r="L45" s="180"/>
      <c r="M45" s="183">
        <v>40</v>
      </c>
      <c r="N45" s="179" t="s">
        <v>183</v>
      </c>
      <c r="O45" s="179" t="s">
        <v>157</v>
      </c>
      <c r="P45" s="184">
        <v>257128</v>
      </c>
      <c r="S45" s="180"/>
      <c r="T45" s="181">
        <v>40</v>
      </c>
      <c r="U45" s="179" t="s">
        <v>247</v>
      </c>
      <c r="V45" s="179" t="s">
        <v>157</v>
      </c>
      <c r="W45" s="182">
        <v>152404</v>
      </c>
    </row>
    <row r="46" spans="2:23" ht="15" customHeight="1" x14ac:dyDescent="0.2">
      <c r="L46" s="180"/>
      <c r="M46" s="183">
        <v>41</v>
      </c>
      <c r="N46" s="179" t="s">
        <v>184</v>
      </c>
      <c r="O46" s="179" t="s">
        <v>157</v>
      </c>
      <c r="P46" s="184">
        <v>255429</v>
      </c>
      <c r="T46" s="109">
        <v>41</v>
      </c>
      <c r="U46" s="110" t="s">
        <v>248</v>
      </c>
      <c r="V46" s="110" t="s">
        <v>175</v>
      </c>
      <c r="W46" s="113">
        <v>148575</v>
      </c>
    </row>
    <row r="47" spans="2:23" ht="15" customHeight="1" x14ac:dyDescent="0.25">
      <c r="P47" s="168">
        <f>SUM(P6:P16)</f>
        <v>5072630</v>
      </c>
      <c r="T47" s="109">
        <v>42</v>
      </c>
      <c r="U47" s="110" t="s">
        <v>249</v>
      </c>
      <c r="V47" s="110" t="s">
        <v>129</v>
      </c>
      <c r="W47" s="113">
        <v>147995</v>
      </c>
    </row>
    <row r="48" spans="2:23" ht="15" customHeight="1" x14ac:dyDescent="0.2">
      <c r="T48" s="109">
        <v>43</v>
      </c>
      <c r="U48" s="110" t="s">
        <v>250</v>
      </c>
      <c r="V48" s="110" t="s">
        <v>129</v>
      </c>
      <c r="W48" s="113">
        <v>147806</v>
      </c>
    </row>
    <row r="49" spans="20:23" ht="15" customHeight="1" x14ac:dyDescent="0.2">
      <c r="T49" s="109">
        <v>44</v>
      </c>
      <c r="U49" s="110" t="s">
        <v>251</v>
      </c>
      <c r="V49" s="110" t="s">
        <v>252</v>
      </c>
      <c r="W49" s="113">
        <v>146473</v>
      </c>
    </row>
    <row r="50" spans="20:23" ht="15" customHeight="1" x14ac:dyDescent="0.2">
      <c r="T50" s="109">
        <v>45</v>
      </c>
      <c r="U50" s="110" t="s">
        <v>253</v>
      </c>
      <c r="V50" s="110" t="s">
        <v>157</v>
      </c>
      <c r="W50" s="113">
        <v>146403</v>
      </c>
    </row>
    <row r="51" spans="20:23" ht="15" customHeight="1" x14ac:dyDescent="0.2">
      <c r="T51" s="109">
        <v>46</v>
      </c>
      <c r="U51" s="110" t="s">
        <v>254</v>
      </c>
      <c r="V51" s="110" t="s">
        <v>255</v>
      </c>
      <c r="W51" s="113">
        <v>143385</v>
      </c>
    </row>
    <row r="52" spans="20:23" ht="15" customHeight="1" x14ac:dyDescent="0.2">
      <c r="T52" s="109">
        <v>47</v>
      </c>
      <c r="U52" s="110" t="s">
        <v>256</v>
      </c>
      <c r="V52" s="110" t="s">
        <v>227</v>
      </c>
      <c r="W52" s="113">
        <v>139931</v>
      </c>
    </row>
    <row r="53" spans="20:23" ht="15" customHeight="1" x14ac:dyDescent="0.2">
      <c r="T53" s="109">
        <v>48</v>
      </c>
      <c r="U53" s="110" t="s">
        <v>257</v>
      </c>
      <c r="V53" s="110" t="s">
        <v>258</v>
      </c>
      <c r="W53" s="113">
        <v>138069</v>
      </c>
    </row>
    <row r="54" spans="20:23" ht="15" customHeight="1" x14ac:dyDescent="0.2">
      <c r="T54" s="109">
        <v>49</v>
      </c>
      <c r="U54" s="110" t="s">
        <v>259</v>
      </c>
      <c r="V54" s="110" t="s">
        <v>157</v>
      </c>
      <c r="W54" s="113">
        <v>134850</v>
      </c>
    </row>
    <row r="55" spans="20:23" ht="15" customHeight="1" x14ac:dyDescent="0.2">
      <c r="T55" s="109">
        <v>50</v>
      </c>
      <c r="U55" s="110" t="s">
        <v>260</v>
      </c>
      <c r="V55" s="110" t="s">
        <v>157</v>
      </c>
      <c r="W55" s="113">
        <v>134211</v>
      </c>
    </row>
    <row r="56" spans="20:23" ht="15" customHeight="1" x14ac:dyDescent="0.2">
      <c r="T56" s="109">
        <v>51</v>
      </c>
      <c r="U56" s="110" t="s">
        <v>261</v>
      </c>
      <c r="V56" s="110" t="s">
        <v>157</v>
      </c>
      <c r="W56" s="113">
        <v>133793</v>
      </c>
    </row>
    <row r="57" spans="20:23" ht="15" customHeight="1" x14ac:dyDescent="0.2">
      <c r="T57" s="109">
        <v>52</v>
      </c>
      <c r="U57" s="110" t="s">
        <v>262</v>
      </c>
      <c r="V57" s="110" t="s">
        <v>139</v>
      </c>
      <c r="W57" s="113">
        <v>132417</v>
      </c>
    </row>
    <row r="58" spans="20:23" ht="15" customHeight="1" x14ac:dyDescent="0.2">
      <c r="T58" s="109">
        <v>53</v>
      </c>
      <c r="U58" s="110" t="s">
        <v>263</v>
      </c>
      <c r="V58" s="110" t="s">
        <v>175</v>
      </c>
      <c r="W58" s="113">
        <v>131942</v>
      </c>
    </row>
    <row r="59" spans="20:23" ht="15" customHeight="1" x14ac:dyDescent="0.2">
      <c r="T59" s="109">
        <v>54</v>
      </c>
      <c r="U59" s="110" t="s">
        <v>264</v>
      </c>
      <c r="V59" s="110" t="s">
        <v>252</v>
      </c>
      <c r="W59" s="113">
        <v>127521</v>
      </c>
    </row>
    <row r="60" spans="20:23" ht="15" customHeight="1" x14ac:dyDescent="0.2">
      <c r="T60" s="109">
        <v>55</v>
      </c>
      <c r="U60" s="110" t="s">
        <v>265</v>
      </c>
      <c r="V60" s="110" t="s">
        <v>188</v>
      </c>
      <c r="W60" s="113">
        <v>126988</v>
      </c>
    </row>
    <row r="61" spans="20:23" ht="15" customHeight="1" x14ac:dyDescent="0.2">
      <c r="T61" s="109">
        <v>56</v>
      </c>
      <c r="U61" s="110" t="s">
        <v>266</v>
      </c>
      <c r="V61" s="110" t="s">
        <v>222</v>
      </c>
      <c r="W61" s="113">
        <v>126834</v>
      </c>
    </row>
    <row r="62" spans="20:23" ht="15" customHeight="1" x14ac:dyDescent="0.2">
      <c r="T62" s="109">
        <v>57</v>
      </c>
      <c r="U62" s="110" t="s">
        <v>267</v>
      </c>
      <c r="V62" s="110" t="s">
        <v>147</v>
      </c>
      <c r="W62" s="113">
        <v>125376</v>
      </c>
    </row>
    <row r="63" spans="20:23" ht="15" customHeight="1" x14ac:dyDescent="0.2">
      <c r="T63" s="109">
        <v>58</v>
      </c>
      <c r="U63" s="110" t="s">
        <v>268</v>
      </c>
      <c r="V63" s="110" t="s">
        <v>269</v>
      </c>
      <c r="W63" s="113">
        <v>125241</v>
      </c>
    </row>
    <row r="64" spans="20:23" ht="15" customHeight="1" x14ac:dyDescent="0.2">
      <c r="T64" s="109">
        <v>59</v>
      </c>
      <c r="U64" s="110" t="s">
        <v>270</v>
      </c>
      <c r="V64" s="110" t="s">
        <v>245</v>
      </c>
      <c r="W64" s="113">
        <v>124953</v>
      </c>
    </row>
    <row r="65" spans="20:23" ht="15" customHeight="1" x14ac:dyDescent="0.2">
      <c r="T65" s="109">
        <v>60</v>
      </c>
      <c r="U65" s="110" t="s">
        <v>271</v>
      </c>
      <c r="V65" s="110" t="s">
        <v>131</v>
      </c>
      <c r="W65" s="113">
        <v>124732</v>
      </c>
    </row>
    <row r="66" spans="20:23" ht="15" customHeight="1" x14ac:dyDescent="0.2">
      <c r="T66" s="109">
        <v>61</v>
      </c>
      <c r="U66" s="110" t="s">
        <v>272</v>
      </c>
      <c r="V66" s="110" t="s">
        <v>273</v>
      </c>
      <c r="W66" s="113">
        <v>122350</v>
      </c>
    </row>
    <row r="67" spans="20:23" ht="15" customHeight="1" x14ac:dyDescent="0.2">
      <c r="T67" s="109">
        <v>62</v>
      </c>
      <c r="U67" s="110" t="s">
        <v>274</v>
      </c>
      <c r="V67" s="110" t="s">
        <v>245</v>
      </c>
      <c r="W67" s="113">
        <v>121140</v>
      </c>
    </row>
    <row r="68" spans="20:23" ht="15" customHeight="1" x14ac:dyDescent="0.2">
      <c r="T68" s="109">
        <v>63</v>
      </c>
      <c r="U68" s="110" t="s">
        <v>275</v>
      </c>
      <c r="V68" s="110" t="s">
        <v>157</v>
      </c>
      <c r="W68" s="113">
        <v>120907</v>
      </c>
    </row>
    <row r="69" spans="20:23" ht="15" customHeight="1" x14ac:dyDescent="0.2">
      <c r="T69" s="109">
        <v>64</v>
      </c>
      <c r="U69" s="110" t="s">
        <v>276</v>
      </c>
      <c r="V69" s="110" t="s">
        <v>109</v>
      </c>
      <c r="W69" s="113">
        <v>120375</v>
      </c>
    </row>
    <row r="70" spans="20:23" ht="15" customHeight="1" x14ac:dyDescent="0.2">
      <c r="T70" s="109">
        <v>65</v>
      </c>
      <c r="U70" s="110" t="s">
        <v>277</v>
      </c>
      <c r="V70" s="110" t="s">
        <v>117</v>
      </c>
      <c r="W70" s="113">
        <v>119697</v>
      </c>
    </row>
    <row r="71" spans="20:23" ht="15" customHeight="1" x14ac:dyDescent="0.2">
      <c r="T71" s="109">
        <v>66</v>
      </c>
      <c r="U71" s="110" t="s">
        <v>278</v>
      </c>
      <c r="V71" s="110" t="s">
        <v>252</v>
      </c>
      <c r="W71" s="113">
        <v>119658</v>
      </c>
    </row>
    <row r="72" spans="20:23" ht="15" customHeight="1" x14ac:dyDescent="0.2">
      <c r="T72" s="109">
        <v>67</v>
      </c>
      <c r="U72" s="110" t="s">
        <v>279</v>
      </c>
      <c r="V72" s="110" t="s">
        <v>252</v>
      </c>
      <c r="W72" s="113">
        <v>117562</v>
      </c>
    </row>
    <row r="73" spans="20:23" ht="15" customHeight="1" x14ac:dyDescent="0.2">
      <c r="T73" s="109">
        <v>68</v>
      </c>
      <c r="U73" s="110" t="s">
        <v>280</v>
      </c>
      <c r="V73" s="110" t="s">
        <v>175</v>
      </c>
      <c r="W73" s="113">
        <v>115557</v>
      </c>
    </row>
    <row r="74" spans="20:23" ht="15" customHeight="1" x14ac:dyDescent="0.2">
      <c r="T74" s="109">
        <v>69</v>
      </c>
      <c r="U74" s="110" t="s">
        <v>281</v>
      </c>
      <c r="V74" s="110" t="s">
        <v>157</v>
      </c>
      <c r="W74" s="113">
        <v>114537</v>
      </c>
    </row>
    <row r="75" spans="20:23" ht="15" customHeight="1" x14ac:dyDescent="0.2">
      <c r="T75" s="109">
        <v>70</v>
      </c>
      <c r="U75" s="110" t="s">
        <v>282</v>
      </c>
      <c r="V75" s="110" t="s">
        <v>145</v>
      </c>
      <c r="W75" s="113">
        <v>114450</v>
      </c>
    </row>
    <row r="76" spans="20:23" ht="15" customHeight="1" x14ac:dyDescent="0.2">
      <c r="T76" s="109">
        <v>71</v>
      </c>
      <c r="U76" s="110" t="s">
        <v>283</v>
      </c>
      <c r="V76" s="110" t="s">
        <v>252</v>
      </c>
      <c r="W76" s="113">
        <v>114133</v>
      </c>
    </row>
    <row r="77" spans="20:23" ht="15" customHeight="1" x14ac:dyDescent="0.2">
      <c r="T77" s="109">
        <v>72</v>
      </c>
      <c r="U77" s="110" t="s">
        <v>284</v>
      </c>
      <c r="V77" s="110" t="s">
        <v>157</v>
      </c>
      <c r="W77" s="113">
        <v>113871</v>
      </c>
    </row>
    <row r="78" spans="20:23" ht="15" customHeight="1" x14ac:dyDescent="0.2">
      <c r="T78" s="109">
        <v>73</v>
      </c>
      <c r="U78" s="110" t="s">
        <v>285</v>
      </c>
      <c r="V78" s="110" t="s">
        <v>286</v>
      </c>
      <c r="W78" s="113">
        <v>113226</v>
      </c>
    </row>
    <row r="79" spans="20:23" ht="15" customHeight="1" x14ac:dyDescent="0.2">
      <c r="T79" s="109">
        <v>74</v>
      </c>
      <c r="U79" s="110" t="s">
        <v>287</v>
      </c>
      <c r="V79" s="110" t="s">
        <v>157</v>
      </c>
      <c r="W79" s="113">
        <v>111222</v>
      </c>
    </row>
    <row r="80" spans="20:23" ht="15" customHeight="1" x14ac:dyDescent="0.2">
      <c r="T80" s="109">
        <v>75</v>
      </c>
      <c r="U80" s="110" t="s">
        <v>288</v>
      </c>
      <c r="V80" s="110" t="s">
        <v>289</v>
      </c>
      <c r="W80" s="113">
        <v>110968</v>
      </c>
    </row>
    <row r="81" spans="20:23" ht="15" customHeight="1" x14ac:dyDescent="0.2">
      <c r="T81" s="109">
        <v>76</v>
      </c>
      <c r="U81" s="110" t="s">
        <v>290</v>
      </c>
      <c r="V81" s="110" t="s">
        <v>157</v>
      </c>
      <c r="W81" s="113">
        <v>110868</v>
      </c>
    </row>
    <row r="82" spans="20:23" ht="15" customHeight="1" x14ac:dyDescent="0.2">
      <c r="T82" s="109">
        <v>77</v>
      </c>
      <c r="U82" s="110" t="s">
        <v>291</v>
      </c>
      <c r="V82" s="110" t="s">
        <v>227</v>
      </c>
      <c r="W82" s="113">
        <v>109556</v>
      </c>
    </row>
    <row r="83" spans="20:23" ht="15" customHeight="1" x14ac:dyDescent="0.2">
      <c r="T83" s="109">
        <v>78</v>
      </c>
      <c r="U83" s="110" t="s">
        <v>292</v>
      </c>
      <c r="V83" s="110" t="s">
        <v>153</v>
      </c>
      <c r="W83" s="113">
        <v>107927</v>
      </c>
    </row>
    <row r="84" spans="20:23" ht="15" customHeight="1" x14ac:dyDescent="0.2">
      <c r="T84" s="109">
        <v>79</v>
      </c>
      <c r="U84" s="110" t="s">
        <v>293</v>
      </c>
      <c r="V84" s="110" t="s">
        <v>141</v>
      </c>
      <c r="W84" s="113">
        <v>107877</v>
      </c>
    </row>
    <row r="85" spans="20:23" ht="15" customHeight="1" x14ac:dyDescent="0.2">
      <c r="T85" s="109">
        <v>80</v>
      </c>
      <c r="U85" s="110" t="s">
        <v>294</v>
      </c>
      <c r="V85" s="110" t="s">
        <v>139</v>
      </c>
      <c r="W85" s="113">
        <v>107497</v>
      </c>
    </row>
    <row r="86" spans="20:23" ht="15" customHeight="1" x14ac:dyDescent="0.2">
      <c r="T86" s="109">
        <v>81</v>
      </c>
      <c r="U86" s="110" t="s">
        <v>295</v>
      </c>
      <c r="V86" s="110" t="s">
        <v>131</v>
      </c>
      <c r="W86" s="113">
        <v>107473</v>
      </c>
    </row>
    <row r="87" spans="20:23" ht="15" customHeight="1" x14ac:dyDescent="0.2">
      <c r="T87" s="109">
        <v>82</v>
      </c>
      <c r="U87" s="110" t="s">
        <v>296</v>
      </c>
      <c r="V87" s="110" t="s">
        <v>297</v>
      </c>
      <c r="W87" s="113">
        <v>107251</v>
      </c>
    </row>
    <row r="88" spans="20:23" ht="15" customHeight="1" x14ac:dyDescent="0.2">
      <c r="T88" s="109">
        <v>83</v>
      </c>
      <c r="U88" s="110" t="s">
        <v>298</v>
      </c>
      <c r="V88" s="110" t="s">
        <v>299</v>
      </c>
      <c r="W88" s="113">
        <v>106648</v>
      </c>
    </row>
    <row r="89" spans="20:23" ht="15" customHeight="1" x14ac:dyDescent="0.2">
      <c r="T89" s="109">
        <v>84</v>
      </c>
      <c r="U89" s="110" t="s">
        <v>300</v>
      </c>
      <c r="V89" s="110" t="s">
        <v>157</v>
      </c>
      <c r="W89" s="113">
        <v>105745</v>
      </c>
    </row>
    <row r="90" spans="20:23" ht="15" customHeight="1" x14ac:dyDescent="0.2">
      <c r="T90" s="109">
        <v>85</v>
      </c>
      <c r="U90" s="110" t="s">
        <v>301</v>
      </c>
      <c r="V90" s="110" t="s">
        <v>211</v>
      </c>
      <c r="W90" s="113">
        <v>104908</v>
      </c>
    </row>
    <row r="91" spans="20:23" ht="15" customHeight="1" x14ac:dyDescent="0.2">
      <c r="T91" s="109">
        <v>86</v>
      </c>
      <c r="U91" s="110" t="s">
        <v>302</v>
      </c>
      <c r="V91" s="110" t="s">
        <v>157</v>
      </c>
      <c r="W91" s="113">
        <v>103891</v>
      </c>
    </row>
    <row r="92" spans="20:23" ht="15" customHeight="1" x14ac:dyDescent="0.2">
      <c r="T92" s="109">
        <v>87</v>
      </c>
      <c r="U92" s="110" t="s">
        <v>303</v>
      </c>
      <c r="V92" s="110" t="s">
        <v>188</v>
      </c>
      <c r="W92" s="113">
        <v>103480</v>
      </c>
    </row>
    <row r="93" spans="20:23" ht="15" customHeight="1" x14ac:dyDescent="0.2">
      <c r="T93" s="109">
        <v>88</v>
      </c>
      <c r="U93" s="110" t="s">
        <v>304</v>
      </c>
      <c r="V93" s="110" t="s">
        <v>305</v>
      </c>
      <c r="W93" s="113">
        <v>102850</v>
      </c>
    </row>
    <row r="94" spans="20:23" ht="15" customHeight="1" x14ac:dyDescent="0.2">
      <c r="T94" s="109">
        <v>89</v>
      </c>
      <c r="U94" s="110" t="s">
        <v>306</v>
      </c>
      <c r="V94" s="110" t="s">
        <v>307</v>
      </c>
      <c r="W94" s="113">
        <v>102583</v>
      </c>
    </row>
    <row r="95" spans="20:23" ht="15" customHeight="1" x14ac:dyDescent="0.2">
      <c r="T95" s="109">
        <v>90</v>
      </c>
      <c r="U95" s="110" t="s">
        <v>308</v>
      </c>
      <c r="V95" s="110" t="s">
        <v>157</v>
      </c>
      <c r="W95" s="113">
        <v>101756</v>
      </c>
    </row>
    <row r="96" spans="20:23" ht="15" customHeight="1" x14ac:dyDescent="0.2">
      <c r="T96" s="109">
        <v>91</v>
      </c>
      <c r="U96" s="110" t="s">
        <v>309</v>
      </c>
      <c r="V96" s="110" t="s">
        <v>157</v>
      </c>
      <c r="W96" s="113">
        <v>101490</v>
      </c>
    </row>
    <row r="97" spans="20:23" ht="15" customHeight="1" x14ac:dyDescent="0.2">
      <c r="T97" s="109">
        <v>92</v>
      </c>
      <c r="U97" s="110" t="s">
        <v>310</v>
      </c>
      <c r="V97" s="110" t="s">
        <v>233</v>
      </c>
      <c r="W97" s="113">
        <v>100621</v>
      </c>
    </row>
    <row r="98" spans="20:23" ht="15" customHeight="1" x14ac:dyDescent="0.2">
      <c r="T98" s="109">
        <v>93</v>
      </c>
      <c r="U98" s="110" t="s">
        <v>311</v>
      </c>
      <c r="V98" s="110" t="s">
        <v>312</v>
      </c>
      <c r="W98" s="113">
        <v>100352</v>
      </c>
    </row>
    <row r="99" spans="20:23" ht="15" customHeight="1" x14ac:dyDescent="0.2">
      <c r="T99" s="109">
        <v>94</v>
      </c>
      <c r="U99" s="110" t="s">
        <v>313</v>
      </c>
      <c r="V99" s="110" t="s">
        <v>297</v>
      </c>
      <c r="W99" s="113">
        <v>100188</v>
      </c>
    </row>
    <row r="100" spans="20:23" ht="15" customHeight="1" x14ac:dyDescent="0.2"/>
    <row r="101" spans="20:23" ht="15" customHeight="1" x14ac:dyDescent="0.2"/>
  </sheetData>
  <mergeCells count="18">
    <mergeCell ref="B1:J1"/>
    <mergeCell ref="M2:P2"/>
    <mergeCell ref="M3:M5"/>
    <mergeCell ref="N3:N5"/>
    <mergeCell ref="O3:O5"/>
    <mergeCell ref="B2:E2"/>
    <mergeCell ref="B3:B5"/>
    <mergeCell ref="C3:C5"/>
    <mergeCell ref="D3:D5"/>
    <mergeCell ref="G2:J2"/>
    <mergeCell ref="G3:G5"/>
    <mergeCell ref="H3:H5"/>
    <mergeCell ref="I3:I5"/>
    <mergeCell ref="T2:W2"/>
    <mergeCell ref="T3:T5"/>
    <mergeCell ref="U3:U5"/>
    <mergeCell ref="V3:V5"/>
    <mergeCell ref="L1:W1"/>
  </mergeCells>
  <phoneticPr fontId="31" type="noConversion"/>
  <hyperlinks>
    <hyperlink ref="P5" r:id="rId1" location="cite_note-2021RU-29" display="https://ru.wikipedia.org/wiki/%D0%93%D0%BE%D1%80%D0%BE%D0%B4%D0%B0_%D0%A0%D0%BE%D1%81%D1%81%D0%B8%D0%B8 - cite_note-2021RU-29"/>
    <hyperlink ref="N6" r:id="rId2" tooltip="Чебоксары" display="https://ru.wikipedia.org/wiki/%D0%A7%D0%B5%D0%B1%D0%BE%D0%BA%D1%81%D0%B0%D1%80%D1%8B"/>
    <hyperlink ref="O6" r:id="rId3" tooltip="Чувашия" display="https://ru.wikipedia.org/wiki/%D0%A7%D1%83%D0%B2%D0%B0%D1%88%D0%B8%D1%8F"/>
    <hyperlink ref="N7" r:id="rId4" tooltip="Липецк" display="https://ru.wikipedia.org/wiki/%D0%9B%D0%B8%D0%BF%D0%B5%D1%86%D0%BA"/>
    <hyperlink ref="O7" r:id="rId5" tooltip="Липецкая область" display="https://ru.wikipedia.org/wiki/%D0%9B%D0%B8%D0%BF%D0%B5%D1%86%D0%BA%D0%B0%D1%8F_%D0%BE%D0%B1%D0%BB%D0%B0%D1%81%D1%82%D1%8C"/>
    <hyperlink ref="N8" r:id="rId6" tooltip="Калининград" display="https://ru.wikipedia.org/wiki/%D0%9A%D0%B0%D0%BB%D0%B8%D0%BD%D0%B8%D0%BD%D0%B3%D1%80%D0%B0%D0%B4"/>
    <hyperlink ref="O8" r:id="rId7" tooltip="Калининградская область" display="https://ru.wikipedia.org/wiki/%D0%9A%D0%B0%D0%BB%D0%B8%D0%BD%D0%B8%D0%BD%D0%B3%D1%80%D0%B0%D0%B4%D1%81%D0%BA%D0%B0%D1%8F_%D0%BE%D0%B1%D0%BB%D0%B0%D1%81%D1%82%D1%8C"/>
    <hyperlink ref="N9" r:id="rId8" tooltip="Астрахань" display="https://ru.wikipedia.org/wiki/%D0%90%D1%81%D1%82%D1%80%D0%B0%D1%85%D0%B0%D0%BD%D1%8C"/>
    <hyperlink ref="O9" r:id="rId9" tooltip="Астраханская область" display="https://ru.wikipedia.org/wiki/%D0%90%D1%81%D1%82%D1%80%D0%B0%D1%85%D0%B0%D0%BD%D1%81%D0%BA%D0%B0%D1%8F_%D0%BE%D0%B1%D0%BB%D0%B0%D1%81%D1%82%D1%8C"/>
    <hyperlink ref="N10" r:id="rId10" tooltip="Тула" display="https://ru.wikipedia.org/wiki/%D0%A2%D1%83%D0%BB%D0%B0"/>
    <hyperlink ref="O10" r:id="rId11" tooltip="Тульская область" display="https://ru.wikipedia.org/wiki/%D0%A2%D1%83%D0%BB%D1%8C%D1%81%D0%BA%D0%B0%D1%8F_%D0%BE%D0%B1%D0%BB%D0%B0%D1%81%D1%82%D1%8C"/>
    <hyperlink ref="N11" r:id="rId12" tooltip="Киров" display="https://ru.wikipedia.org/wiki/%D0%9A%D0%B8%D1%80%D0%BE%D0%B2"/>
    <hyperlink ref="O11" r:id="rId13" tooltip="Кировская область" display="https://ru.wikipedia.org/wiki/%D0%9A%D0%B8%D1%80%D0%BE%D0%B2%D1%81%D0%BA%D0%B0%D1%8F_%D0%BE%D0%B1%D0%BB%D0%B0%D1%81%D1%82%D1%8C"/>
    <hyperlink ref="N12" r:id="rId14" tooltip="Сочи" display="https://ru.wikipedia.org/wiki/%D0%A1%D0%BE%D1%87%D0%B8"/>
    <hyperlink ref="O12" r:id="rId15" tooltip="Краснодарский край" display="https://ru.wikipedia.org/wiki/%D0%9A%D1%80%D0%B0%D1%81%D0%BD%D0%BE%D0%B4%D0%B0%D1%80%D1%81%D0%BA%D0%B8%D0%B9_%D0%BA%D1%80%D0%B0%D0%B9"/>
    <hyperlink ref="N13" r:id="rId16" tooltip="Курск" display="https://ru.wikipedia.org/wiki/%D0%9A%D1%83%D1%80%D1%81%D0%BA"/>
    <hyperlink ref="O13" r:id="rId17" tooltip="Курская область" display="https://ru.wikipedia.org/wiki/%D0%9A%D1%83%D1%80%D1%81%D0%BA%D0%B0%D1%8F_%D0%BE%D0%B1%D0%BB%D0%B0%D1%81%D1%82%D1%8C"/>
    <hyperlink ref="N14" r:id="rId18" tooltip="Улан-Удэ" display="https://ru.wikipedia.org/wiki/%D0%A3%D0%BB%D0%B0%D0%BD-%D0%A3%D0%B4%D1%8D"/>
    <hyperlink ref="O14" r:id="rId19" tooltip="Бурятия" display="https://ru.wikipedia.org/wiki/%D0%91%D1%83%D1%80%D1%8F%D1%82%D0%B8%D1%8F"/>
    <hyperlink ref="N15" r:id="rId20" tooltip="Тверь" display="https://ru.wikipedia.org/wiki/%D0%A2%D0%B2%D0%B5%D1%80%D1%8C"/>
    <hyperlink ref="O15" r:id="rId21" tooltip="Тверская область" display="https://ru.wikipedia.org/wiki/%D0%A2%D0%B2%D0%B5%D1%80%D1%81%D0%BA%D0%B0%D1%8F_%D0%BE%D0%B1%D0%BB%D0%B0%D1%81%D1%82%D1%8C"/>
    <hyperlink ref="N16" r:id="rId22" tooltip="Магнитогорск" display="https://ru.wikipedia.org/wiki/%D0%9C%D0%B0%D0%B3%D0%BD%D0%B8%D1%82%D0%BE%D0%B3%D0%BE%D1%80%D1%81%D0%BA"/>
    <hyperlink ref="O16" r:id="rId23" tooltip="Челябинская область" display="https://ru.wikipedia.org/wiki/%D0%A7%D0%B5%D0%BB%D1%8F%D0%B1%D0%B8%D0%BD%D1%81%D0%BA%D0%B0%D1%8F_%D0%BE%D0%B1%D0%BB%D0%B0%D1%81%D1%82%D1%8C"/>
    <hyperlink ref="N17" r:id="rId24" tooltip="Сургут" display="https://ru.wikipedia.org/wiki/%D0%A1%D1%83%D1%80%D0%B3%D1%83%D1%82"/>
    <hyperlink ref="O17" r:id="rId25" tooltip="Ханты-Мансийский АО" display="https://ru.wikipedia.org/wiki/%D0%A5%D0%B0%D0%BD%D1%82%D1%8B-%D0%9C%D0%B0%D0%BD%D1%81%D0%B8%D0%B9%D1%81%D0%BA%D0%B8%D0%B9_%D0%90%D0%9E"/>
    <hyperlink ref="N18" r:id="rId26" tooltip="Брянск" display="https://ru.wikipedia.org/wiki/%D0%91%D1%80%D1%8F%D0%BD%D1%81%D0%BA"/>
    <hyperlink ref="O18" r:id="rId27" tooltip="Брянская область" display="https://ru.wikipedia.org/wiki/%D0%91%D1%80%D1%8F%D0%BD%D1%81%D0%BA%D0%B0%D1%8F_%D0%BE%D0%B1%D0%BB%D0%B0%D1%81%D1%82%D1%8C"/>
    <hyperlink ref="N19" r:id="rId28" tooltip="Иваново" display="https://ru.wikipedia.org/wiki/%D0%98%D0%B2%D0%B0%D0%BD%D0%BE%D0%B2%D0%BE"/>
    <hyperlink ref="O19" r:id="rId29" tooltip="Ивановская область" display="https://ru.wikipedia.org/wiki/%D0%98%D0%B2%D0%B0%D0%BD%D0%BE%D0%B2%D1%81%D0%BA%D0%B0%D1%8F_%D0%BE%D0%B1%D0%BB%D0%B0%D1%81%D1%82%D1%8C"/>
    <hyperlink ref="N20" r:id="rId30" tooltip="Якутск" display="https://ru.wikipedia.org/wiki/%D0%AF%D0%BA%D1%83%D1%82%D1%81%D0%BA"/>
    <hyperlink ref="O20" r:id="rId31" tooltip="Якутия" display="https://ru.wikipedia.org/wiki/%D0%AF%D0%BA%D1%83%D1%82%D0%B8%D1%8F"/>
    <hyperlink ref="N21" r:id="rId32" tooltip="Владимир (город, Россия)" display="https://ru.wikipedia.org/wiki/%D0%92%D0%BB%D0%B0%D0%B4%D0%B8%D0%BC%D0%B8%D1%80_(%D0%B3%D0%BE%D1%80%D0%BE%D0%B4,_%D0%A0%D0%BE%D1%81%D1%81%D0%B8%D1%8F)"/>
    <hyperlink ref="O21" r:id="rId33" tooltip="Владимирская область" display="https://ru.wikipedia.org/wiki/%D0%92%D0%BB%D0%B0%D0%B4%D0%B8%D0%BC%D0%B8%D1%80%D1%81%D0%BA%D0%B0%D1%8F_%D0%BE%D0%B1%D0%BB%D0%B0%D1%81%D1%82%D1%8C"/>
    <hyperlink ref="N22" r:id="rId34" tooltip="Симферополь" display="https://ru.wikipedia.org/wiki/%D0%A1%D0%B8%D0%BC%D1%84%D0%B5%D1%80%D0%BE%D0%BF%D0%BE%D0%BB%D1%8C"/>
    <hyperlink ref="O22" r:id="rId35" tooltip="Республика Крым" display="https://ru.wikipedia.org/wiki/%D0%A0%D0%B5%D1%81%D0%BF%D1%83%D0%B1%D0%BB%D0%B8%D0%BA%D0%B0_%D0%9A%D1%80%D1%8B%D0%BC"/>
    <hyperlink ref="N23" r:id="rId36" tooltip="Белгород" display="https://ru.wikipedia.org/wiki/%D0%91%D0%B5%D0%BB%D0%B3%D0%BE%D1%80%D0%BE%D0%B4"/>
    <hyperlink ref="O23" r:id="rId37" tooltip="Белгородская область" display="https://ru.wikipedia.org/wiki/%D0%91%D0%B5%D0%BB%D0%B3%D0%BE%D1%80%D0%BE%D0%B4%D1%81%D0%BA%D0%B0%D1%8F_%D0%BE%D0%B1%D0%BB%D0%B0%D1%81%D1%82%D1%8C"/>
    <hyperlink ref="N24" r:id="rId38" tooltip="Нижний Тагил" display="https://ru.wikipedia.org/wiki/%D0%9D%D0%B8%D0%B6%D0%BD%D0%B8%D0%B9_%D0%A2%D0%B0%D0%B3%D0%B8%D0%BB"/>
    <hyperlink ref="O24" r:id="rId39" tooltip="Свердловская область" display="https://ru.wikipedia.org/wiki/%D0%A1%D0%B2%D0%B5%D1%80%D0%B4%D0%BB%D0%BE%D0%B2%D1%81%D0%BA%D0%B0%D1%8F_%D0%BE%D0%B1%D0%BB%D0%B0%D1%81%D1%82%D1%8C"/>
    <hyperlink ref="N25" r:id="rId40" tooltip="Калуга" display="https://ru.wikipedia.org/wiki/%D0%9A%D0%B0%D0%BB%D1%83%D0%B3%D0%B0"/>
    <hyperlink ref="O25" r:id="rId41" tooltip="Калужская область" display="https://ru.wikipedia.org/wiki/%D0%9A%D0%B0%D0%BB%D1%83%D0%B6%D1%81%D0%BA%D0%B0%D1%8F_%D0%BE%D0%B1%D0%BB%D0%B0%D1%81%D1%82%D1%8C"/>
    <hyperlink ref="N26" r:id="rId42" tooltip="Чита" display="https://ru.wikipedia.org/wiki/%D0%A7%D0%B8%D1%82%D0%B0"/>
    <hyperlink ref="O26" r:id="rId43" tooltip="Забайкальский край" display="https://ru.wikipedia.org/wiki/%D0%97%D0%B0%D0%B1%D0%B0%D0%B9%D0%BA%D0%B0%D0%BB%D1%8C%D1%81%D0%BA%D0%B8%D0%B9_%D0%BA%D1%80%D0%B0%D0%B9"/>
    <hyperlink ref="N27" r:id="rId44" tooltip="Грозный" display="https://ru.wikipedia.org/wiki/%D0%93%D1%80%D0%BE%D0%B7%D0%BD%D1%8B%D0%B9"/>
    <hyperlink ref="O27" r:id="rId45" tooltip="Чечня" display="https://ru.wikipedia.org/wiki/%D0%A7%D0%B5%D1%87%D0%BD%D1%8F"/>
    <hyperlink ref="N28" r:id="rId46" tooltip="Волжский" display="https://ru.wikipedia.org/wiki/%D0%92%D0%BE%D0%BB%D0%B6%D1%81%D0%BA%D0%B8%D0%B9"/>
    <hyperlink ref="O28" r:id="rId47" tooltip="Волгоградская область" display="https://ru.wikipedia.org/wiki/%D0%92%D0%BE%D0%BB%D0%B3%D0%BE%D0%B3%D1%80%D0%B0%D0%B4%D1%81%D0%BA%D0%B0%D1%8F_%D0%BE%D0%B1%D0%BB%D0%B0%D1%81%D1%82%D1%8C"/>
    <hyperlink ref="N29" r:id="rId48" tooltip="Смоленск" display="https://ru.wikipedia.org/wiki/%D0%A1%D0%BC%D0%BE%D0%BB%D0%B5%D0%BD%D1%81%D0%BA"/>
    <hyperlink ref="O29" r:id="rId49" tooltip="Смоленская область" display="https://ru.wikipedia.org/wiki/%D0%A1%D0%BC%D0%BE%D0%BB%D0%B5%D0%BD%D1%81%D0%BA%D0%B0%D1%8F_%D0%BE%D0%B1%D0%BB%D0%B0%D1%81%D1%82%D1%8C"/>
    <hyperlink ref="N30" r:id="rId50" tooltip="Подольск" display="https://ru.wikipedia.org/wiki/%D0%9F%D0%BE%D0%B4%D0%BE%D0%BB%D1%8C%D1%81%D0%BA"/>
    <hyperlink ref="O30" r:id="rId51" tooltip="Московская область" display="https://ru.wikipedia.org/wiki/%D0%9C%D0%BE%D1%81%D0%BA%D0%BE%D0%B2%D1%81%D0%BA%D0%B0%D1%8F_%D0%BE%D0%B1%D0%BB%D0%B0%D1%81%D1%82%D1%8C"/>
    <hyperlink ref="N31" r:id="rId52" tooltip="Саранск" display="https://ru.wikipedia.org/wiki/%D0%A1%D0%B0%D1%80%D0%B0%D0%BD%D1%81%D0%BA"/>
    <hyperlink ref="O31" r:id="rId53" tooltip="Мордовия" display="https://ru.wikipedia.org/wiki/%D0%9C%D0%BE%D1%80%D0%B4%D0%BE%D0%B2%D0%B8%D1%8F"/>
    <hyperlink ref="N32" r:id="rId54" tooltip="Вологда" display="https://ru.wikipedia.org/wiki/%D0%92%D0%BE%D0%BB%D0%BE%D0%B3%D0%B4%D0%B0"/>
    <hyperlink ref="O32" r:id="rId55" tooltip="Вологодская область" display="https://ru.wikipedia.org/wiki/%D0%92%D0%BE%D0%BB%D0%BE%D0%B3%D0%BE%D0%B4%D1%81%D0%BA%D0%B0%D1%8F_%D0%BE%D0%B1%D0%BB%D0%B0%D1%81%D1%82%D1%8C"/>
    <hyperlink ref="N33" r:id="rId56" tooltip="Курган (город)" display="https://ru.wikipedia.org/wiki/%D0%9A%D1%83%D1%80%D0%B3%D0%B0%D0%BD_(%D0%B3%D0%BE%D1%80%D0%BE%D0%B4)"/>
    <hyperlink ref="O33" r:id="rId57" tooltip="Курганская область" display="https://ru.wikipedia.org/wiki/%D0%9A%D1%83%D1%80%D0%B3%D0%B0%D0%BD%D1%81%D0%BA%D0%B0%D1%8F_%D0%BE%D0%B1%D0%BB%D0%B0%D1%81%D1%82%D1%8C"/>
    <hyperlink ref="N34" r:id="rId58" tooltip="Череповец" display="https://ru.wikipedia.org/wiki/%D0%A7%D0%B5%D1%80%D0%B5%D0%BF%D0%BE%D0%B2%D0%B5%D1%86"/>
    <hyperlink ref="O34" r:id="rId59" tooltip="Вологодская область" display="https://ru.wikipedia.org/wiki/%D0%92%D0%BE%D0%BB%D0%BE%D0%B3%D0%BE%D0%B4%D1%81%D0%BA%D0%B0%D1%8F_%D0%BE%D0%B1%D0%BB%D0%B0%D1%81%D1%82%D1%8C"/>
    <hyperlink ref="N35" r:id="rId60" tooltip="Орёл (город)" display="https://ru.wikipedia.org/wiki/%D0%9E%D1%80%D1%91%D0%BB_(%D0%B3%D0%BE%D1%80%D0%BE%D0%B4)"/>
    <hyperlink ref="O35" r:id="rId61" tooltip="Орловская область" display="https://ru.wikipedia.org/wiki/%D0%9E%D1%80%D0%BB%D0%BE%D0%B2%D1%81%D0%BA%D0%B0%D1%8F_%D0%BE%D0%B1%D0%BB%D0%B0%D1%81%D1%82%D1%8C"/>
    <hyperlink ref="N36" r:id="rId62" tooltip="Архангельск" display="https://ru.wikipedia.org/wiki/%D0%90%D1%80%D1%85%D0%B0%D0%BD%D0%B3%D0%B5%D0%BB%D1%8C%D1%81%D0%BA"/>
    <hyperlink ref="O36" r:id="rId63" tooltip="Архангельская область" display="https://ru.wikipedia.org/wiki/%D0%90%D1%80%D1%85%D0%B0%D0%BD%D0%B3%D0%B5%D0%BB%D1%8C%D1%81%D0%BA%D0%B0%D1%8F_%D0%BE%D0%B1%D0%BB%D0%B0%D1%81%D1%82%D1%8C"/>
    <hyperlink ref="N37" r:id="rId64" tooltip="Владикавказ" display="https://ru.wikipedia.org/wiki/%D0%92%D0%BB%D0%B0%D0%B4%D0%B8%D0%BA%D0%B0%D0%B2%D0%BA%D0%B0%D0%B7"/>
    <hyperlink ref="O37" r:id="rId65" tooltip="Северная Осетия" display="https://ru.wikipedia.org/wiki/%D0%A1%D0%B5%D0%B2%D0%B5%D1%80%D0%BD%D0%B0%D1%8F_%D0%9E%D1%81%D0%B5%D1%82%D0%B8%D1%8F"/>
    <hyperlink ref="N38" r:id="rId66" tooltip="Нижневартовск" display="https://ru.wikipedia.org/wiki/%D0%9D%D0%B8%D0%B6%D0%BD%D0%B5%D0%B2%D0%B0%D1%80%D1%82%D0%BE%D0%B2%D1%81%D0%BA"/>
    <hyperlink ref="O38" r:id="rId67" tooltip="Ханты-Мансийский АО" display="https://ru.wikipedia.org/wiki/%D0%A5%D0%B0%D0%BD%D1%82%D1%8B-%D0%9C%D0%B0%D0%BD%D1%81%D0%B8%D0%B9%D1%81%D0%BA%D0%B8%D0%B9_%D0%90%D0%9E"/>
    <hyperlink ref="N39" r:id="rId68" tooltip="Йошкар-Ола" display="https://ru.wikipedia.org/wiki/%D0%99%D0%BE%D1%88%D0%BA%D0%B0%D1%80-%D0%9E%D0%BB%D0%B0"/>
    <hyperlink ref="O39" r:id="rId69" tooltip="Марий Эл" display="https://ru.wikipedia.org/wiki/%D0%9C%D0%B0%D1%80%D0%B8%D0%B9_%D0%AD%D0%BB"/>
    <hyperlink ref="N40" r:id="rId70" tooltip="Стерлитамак" display="https://ru.wikipedia.org/wiki/%D0%A1%D1%82%D0%B5%D1%80%D0%BB%D0%B8%D1%82%D0%B0%D0%BC%D0%B0%D0%BA"/>
    <hyperlink ref="O40" r:id="rId71" tooltip="Башкортостан" display="https://ru.wikipedia.org/wiki/%D0%91%D0%B0%D1%88%D0%BA%D0%BE%D1%80%D1%82%D0%BE%D1%81%D1%82%D0%B0%D0%BD"/>
    <hyperlink ref="N41" r:id="rId72" tooltip="Мурманск" display="https://ru.wikipedia.org/wiki/%D0%9C%D1%83%D1%80%D0%BC%D0%B0%D0%BD%D1%81%D0%BA"/>
    <hyperlink ref="O41" r:id="rId73" tooltip="Мурманская область" display="https://ru.wikipedia.org/wiki/%D0%9C%D1%83%D1%80%D0%BC%D0%B0%D0%BD%D1%81%D0%BA%D0%B0%D1%8F_%D0%BE%D0%B1%D0%BB%D0%B0%D1%81%D1%82%D1%8C"/>
    <hyperlink ref="N42" r:id="rId74" tooltip="Кострома" display="https://ru.wikipedia.org/wiki/%D0%9A%D0%BE%D1%81%D1%82%D1%80%D0%BE%D0%BC%D0%B0"/>
    <hyperlink ref="O42" r:id="rId75" tooltip="Костромская область" display="https://ru.wikipedia.org/wiki/%D0%9A%D0%BE%D1%81%D1%82%D1%80%D0%BE%D0%BC%D1%81%D0%BA%D0%B0%D1%8F_%D0%BE%D0%B1%D0%BB%D0%B0%D1%81%D1%82%D1%8C"/>
    <hyperlink ref="N43" r:id="rId76" tooltip="Новороссийск" display="https://ru.wikipedia.org/wiki/%D0%9D%D0%BE%D0%B2%D0%BE%D1%80%D0%BE%D1%81%D1%81%D0%B8%D0%B9%D1%81%D0%BA"/>
    <hyperlink ref="O43" r:id="rId77" tooltip="Краснодарский край" display="https://ru.wikipedia.org/wiki/%D0%9A%D1%80%D0%B0%D1%81%D0%BD%D0%BE%D0%B4%D0%B0%D1%80%D1%81%D0%BA%D0%B8%D0%B9_%D0%BA%D1%80%D0%B0%D0%B9"/>
    <hyperlink ref="N44" r:id="rId78" tooltip="Тамбов" display="https://ru.wikipedia.org/wiki/%D0%A2%D0%B0%D0%BC%D0%B1%D0%BE%D0%B2"/>
    <hyperlink ref="O44" r:id="rId79" tooltip="Тамбовская область" display="https://ru.wikipedia.org/wiki/%D0%A2%D0%B0%D0%BC%D0%B1%D0%BE%D0%B2%D1%81%D0%BA%D0%B0%D1%8F_%D0%BE%D0%B1%D0%BB%D0%B0%D1%81%D1%82%D1%8C"/>
    <hyperlink ref="N45" r:id="rId80" tooltip="Химки" display="https://ru.wikipedia.org/wiki/%D0%A5%D0%B8%D0%BC%D0%BA%D0%B8"/>
    <hyperlink ref="O45" r:id="rId81" tooltip="Московская область" display="https://ru.wikipedia.org/wiki/%D0%9C%D0%BE%D1%81%D0%BA%D0%BE%D0%B2%D1%81%D0%BA%D0%B0%D1%8F_%D0%BE%D0%B1%D0%BB%D0%B0%D1%81%D1%82%D1%8C"/>
    <hyperlink ref="W5" r:id="rId82" location="cite_note-2021RU-29" display="https://ru.wikipedia.org/wiki/%D0%93%D0%BE%D1%80%D0%BE%D0%B4%D0%B0_%D0%A0%D0%BE%D1%81%D1%81%D0%B8%D0%B8 - cite_note-2021RU-29"/>
    <hyperlink ref="U6" r:id="rId83" tooltip="Нальчик" display="https://ru.wikipedia.org/wiki/%D0%9D%D0%B0%D0%BB%D1%8C%D1%87%D0%B8%D0%BA"/>
    <hyperlink ref="V6" r:id="rId84" tooltip="Кабардино-Балкария" display="https://ru.wikipedia.org/wiki/%D0%9A%D0%B0%D0%B1%D0%B0%D1%80%D0%B4%D0%B8%D0%BD%D0%BE-%D0%91%D0%B0%D0%BB%D0%BA%D0%B0%D1%80%D0%B8%D1%8F"/>
    <hyperlink ref="U7" r:id="rId85" tooltip="Таганрог" display="https://ru.wikipedia.org/wiki/%D0%A2%D0%B0%D0%B3%D0%B0%D0%BD%D1%80%D0%BE%D0%B3"/>
    <hyperlink ref="V7" r:id="rId86" tooltip="Ростовская область" display="https://ru.wikipedia.org/wiki/%D0%A0%D0%BE%D1%81%D1%82%D0%BE%D0%B2%D1%81%D0%BA%D0%B0%D1%8F_%D0%BE%D0%B1%D0%BB%D0%B0%D1%81%D1%82%D1%8C"/>
    <hyperlink ref="U8" r:id="rId87" tooltip="Нижнекамск" display="https://ru.wikipedia.org/wiki/%D0%9D%D0%B8%D0%B6%D0%BD%D0%B5%D0%BA%D0%B0%D0%BC%D1%81%D0%BA"/>
    <hyperlink ref="V8" r:id="rId88" tooltip="Татарстан" display="https://ru.wikipedia.org/wiki/%D0%A2%D0%B0%D1%82%D0%B0%D1%80%D1%81%D1%82%D0%B0%D0%BD"/>
    <hyperlink ref="U9" r:id="rId89" tooltip="Благовещенск" display="https://ru.wikipedia.org/wiki/%D0%91%D0%BB%D0%B0%D0%B3%D0%BE%D0%B2%D0%B5%D1%89%D0%B5%D0%BD%D1%81%D0%BA"/>
    <hyperlink ref="V9" r:id="rId90" tooltip="Амурская область" display="https://ru.wikipedia.org/wiki/%D0%90%D0%BC%D1%83%D1%80%D1%81%D0%BA%D0%B0%D1%8F_%D0%BE%D0%B1%D0%BB%D0%B0%D1%81%D1%82%D1%8C"/>
    <hyperlink ref="U10" r:id="rId91" tooltip="Комсомольск-на-Амуре" display="https://ru.wikipedia.org/wiki/%D0%9A%D0%BE%D0%BC%D1%81%D0%BE%D0%BC%D0%BE%D0%BB%D1%8C%D1%81%D0%BA-%D0%BD%D0%B0-%D0%90%D0%BC%D1%83%D1%80%D0%B5"/>
    <hyperlink ref="V10" r:id="rId92" tooltip="Хабаровский край" display="https://ru.wikipedia.org/wiki/%D0%A5%D0%B0%D0%B1%D0%B0%D1%80%D0%BE%D0%B2%D1%81%D0%BA%D0%B8%D0%B9_%D0%BA%D1%80%D0%B0%D0%B9"/>
    <hyperlink ref="U11" r:id="rId93" tooltip="Петрозаводск" display="https://ru.wikipedia.org/wiki/%D0%9F%D0%B5%D1%82%D1%80%D0%BE%D0%B7%D0%B0%D0%B2%D0%BE%D0%B4%D1%81%D0%BA"/>
    <hyperlink ref="V11" r:id="rId94" tooltip="Карелия" display="https://ru.wikipedia.org/wiki/%D0%9A%D0%B0%D1%80%D0%B5%D0%BB%D0%B8%D1%8F"/>
    <hyperlink ref="U12" r:id="rId95" tooltip="Королёв (город)" display="https://ru.wikipedia.org/wiki/%D0%9A%D0%BE%D1%80%D0%BE%D0%BB%D1%91%D0%B2_(%D0%B3%D0%BE%D1%80%D0%BE%D0%B4)"/>
    <hyperlink ref="V12" r:id="rId96" tooltip="Московская область" display="https://ru.wikipedia.org/wiki/%D0%9C%D0%BE%D1%81%D0%BA%D0%BE%D0%B2%D1%81%D0%BA%D0%B0%D1%8F_%D0%BE%D0%B1%D0%BB%D0%B0%D1%81%D1%82%D1%8C"/>
    <hyperlink ref="U13" r:id="rId97" tooltip="Шахты" display="https://ru.wikipedia.org/wiki/%D0%A8%D0%B0%D1%85%D1%82%D1%8B"/>
    <hyperlink ref="V13" r:id="rId98" tooltip="Ростовская область" display="https://ru.wikipedia.org/wiki/%D0%A0%D0%BE%D1%81%D1%82%D0%BE%D0%B2%D1%81%D0%BA%D0%B0%D1%8F_%D0%BE%D0%B1%D0%BB%D0%B0%D1%81%D1%82%D1%8C"/>
    <hyperlink ref="U14" r:id="rId99" tooltip="Энгельс (город)" display="https://ru.wikipedia.org/wiki/%D0%AD%D0%BD%D0%B3%D0%B5%D0%BB%D1%8C%D1%81_(%D0%B3%D0%BE%D1%80%D0%BE%D0%B4)"/>
    <hyperlink ref="V14" r:id="rId100" tooltip="Саратовская область" display="https://ru.wikipedia.org/wiki/%D0%A1%D0%B0%D1%80%D0%B0%D1%82%D0%BE%D0%B2%D1%81%D0%BA%D0%B0%D1%8F_%D0%BE%D0%B1%D0%BB%D0%B0%D1%81%D1%82%D1%8C"/>
    <hyperlink ref="U15" r:id="rId101" tooltip="Великий Новгород" display="https://ru.wikipedia.org/wiki/%D0%92%D0%B5%D0%BB%D0%B8%D0%BA%D0%B8%D0%B9_%D0%9D%D0%BE%D0%B2%D0%B3%D0%BE%D1%80%D0%BE%D0%B4"/>
    <hyperlink ref="V15" r:id="rId102" tooltip="Новгородская область" display="https://ru.wikipedia.org/wiki/%D0%9D%D0%BE%D0%B2%D0%B3%D0%BE%D1%80%D0%BE%D0%B4%D1%81%D0%BA%D0%B0%D1%8F_%D0%BE%D0%B1%D0%BB%D0%B0%D1%81%D1%82%D1%8C"/>
    <hyperlink ref="U16" r:id="rId103" tooltip="Люберцы" display="https://ru.wikipedia.org/wiki/%D0%9B%D1%8E%D0%B1%D0%B5%D1%80%D1%86%D1%8B"/>
    <hyperlink ref="V16" r:id="rId104" tooltip="Московская область" display="https://ru.wikipedia.org/wiki/%D0%9C%D0%BE%D1%81%D0%BA%D0%BE%D0%B2%D1%81%D0%BA%D0%B0%D1%8F_%D0%BE%D0%B1%D0%BB%D0%B0%D1%81%D1%82%D1%8C"/>
    <hyperlink ref="U17" r:id="rId105" tooltip="Братск" display="https://ru.wikipedia.org/wiki/%D0%91%D1%80%D0%B0%D1%82%D1%81%D0%BA"/>
    <hyperlink ref="V17" r:id="rId106" tooltip="Иркутская область" display="https://ru.wikipedia.org/wiki/%D0%98%D1%80%D0%BA%D1%83%D1%82%D1%81%D0%BA%D0%B0%D1%8F_%D0%BE%D0%B1%D0%BB%D0%B0%D1%81%D1%82%D1%8C"/>
    <hyperlink ref="U18" r:id="rId107" tooltip="Старый Оскол" display="https://ru.wikipedia.org/wiki/%D0%A1%D1%82%D0%B0%D1%80%D1%8B%D0%B9_%D0%9E%D1%81%D0%BA%D0%BE%D0%BB"/>
    <hyperlink ref="V18" r:id="rId108" tooltip="Белгородская область" display="https://ru.wikipedia.org/wiki/%D0%91%D0%B5%D0%BB%D0%B3%D0%BE%D1%80%D0%BE%D0%B4%D1%81%D0%BA%D0%B0%D1%8F_%D0%BE%D0%B1%D0%BB%D0%B0%D1%81%D1%82%D1%8C"/>
    <hyperlink ref="U19" r:id="rId109" tooltip="Ангарск" display="https://ru.wikipedia.org/wiki/%D0%90%D0%BD%D0%B3%D0%B0%D1%80%D1%81%D0%BA"/>
    <hyperlink ref="V19" r:id="rId110" tooltip="Иркутская область" display="https://ru.wikipedia.org/wiki/%D0%98%D1%80%D0%BA%D1%83%D1%82%D1%81%D0%BA%D0%B0%D1%8F_%D0%BE%D0%B1%D0%BB%D0%B0%D1%81%D1%82%D1%8C"/>
    <hyperlink ref="U20" r:id="rId111" tooltip="Сыктывкар" display="https://ru.wikipedia.org/wiki/%D0%A1%D1%8B%D0%BA%D1%82%D1%8B%D0%B2%D0%BA%D0%B0%D1%80"/>
    <hyperlink ref="V20" r:id="rId112" tooltip="Республика Коми" display="https://ru.wikipedia.org/wiki/%D0%A0%D0%B5%D1%81%D0%BF%D1%83%D0%B1%D0%BB%D0%B8%D0%BA%D0%B0_%D0%9A%D0%BE%D0%BC%D0%B8"/>
    <hyperlink ref="U21" r:id="rId113" tooltip="Дзержинск (Нижегородская область)" display="https://ru.wikipedia.org/wiki/%D0%94%D0%B7%D0%B5%D1%80%D0%B6%D0%B8%D0%BD%D1%81%D0%BA_(%D0%9D%D0%B8%D0%B6%D0%B5%D0%B3%D0%BE%D1%80%D0%BE%D0%B4%D1%81%D0%BA%D0%B0%D1%8F_%D0%BE%D0%B1%D0%BB%D0%B0%D1%81%D1%82%D1%8C)"/>
    <hyperlink ref="V21" r:id="rId114" tooltip="Нижегородская область" display="https://ru.wikipedia.org/wiki/%D0%9D%D0%B8%D0%B6%D0%B5%D0%B3%D0%BE%D1%80%D0%BE%D0%B4%D1%81%D0%BA%D0%B0%D1%8F_%D0%BE%D0%B1%D0%BB%D0%B0%D1%81%D1%82%D1%8C"/>
    <hyperlink ref="U22" r:id="rId115" tooltip="Псков" display="https://ru.wikipedia.org/wiki/%D0%9F%D1%81%D0%BA%D0%BE%D0%B2"/>
    <hyperlink ref="V22" r:id="rId116" tooltip="Псковская область" display="https://ru.wikipedia.org/wiki/%D0%9F%D1%81%D0%BA%D0%BE%D0%B2%D1%81%D0%BA%D0%B0%D1%8F_%D0%BE%D0%B1%D0%BB%D0%B0%D1%81%D1%82%D1%8C"/>
    <hyperlink ref="U23" r:id="rId117" tooltip="Орск" display="https://ru.wikipedia.org/wiki/%D0%9E%D1%80%D1%81%D0%BA"/>
    <hyperlink ref="V23" r:id="rId118" tooltip="Оренбургская область" display="https://ru.wikipedia.org/wiki/%D0%9E%D1%80%D0%B5%D0%BD%D0%B1%D1%83%D1%80%D0%B3%D1%81%D0%BA%D0%B0%D1%8F_%D0%BE%D0%B1%D0%BB%D0%B0%D1%81%D1%82%D1%8C"/>
    <hyperlink ref="U24" r:id="rId119" tooltip="Красногорск" display="https://ru.wikipedia.org/wiki/%D0%9A%D1%80%D0%B0%D1%81%D0%BD%D0%BE%D0%B3%D0%BE%D1%80%D1%81%D0%BA"/>
    <hyperlink ref="V24" r:id="rId120" tooltip="Московская область" display="https://ru.wikipedia.org/wiki/%D0%9C%D0%BE%D1%81%D0%BA%D0%BE%D0%B2%D1%81%D0%BA%D0%B0%D1%8F_%D0%BE%D0%B1%D0%BB%D0%B0%D1%81%D1%82%D1%8C"/>
    <hyperlink ref="U25" r:id="rId121" tooltip="Армавир (Россия)" display="https://ru.wikipedia.org/wiki/%D0%90%D1%80%D0%BC%D0%B0%D0%B2%D0%B8%D1%80_(%D0%A0%D0%BE%D1%81%D1%81%D0%B8%D1%8F)"/>
    <hyperlink ref="V25" r:id="rId122" tooltip="Краснодарский край" display="https://ru.wikipedia.org/wiki/%D0%9A%D1%80%D0%B0%D1%81%D0%BD%D0%BE%D0%B4%D0%B0%D1%80%D1%81%D0%BA%D0%B8%D0%B9_%D0%BA%D1%80%D0%B0%D0%B9"/>
    <hyperlink ref="U26" r:id="rId123" tooltip="Абакан" display="https://ru.wikipedia.org/wiki/%D0%90%D0%B1%D0%B0%D0%BA%D0%B0%D0%BD"/>
    <hyperlink ref="V26" r:id="rId124" tooltip="Хакасия" display="https://ru.wikipedia.org/wiki/%D0%A5%D0%B0%D0%BA%D0%B0%D1%81%D0%B8%D1%8F"/>
    <hyperlink ref="U27" r:id="rId125" tooltip="Балаково" display="https://ru.wikipedia.org/wiki/%D0%91%D0%B0%D0%BB%D0%B0%D0%BA%D0%BE%D0%B2%D0%BE"/>
    <hyperlink ref="V27" r:id="rId126" tooltip="Саратовская область" display="https://ru.wikipedia.org/wiki/%D0%A1%D0%B0%D1%80%D0%B0%D1%82%D0%BE%D0%B2%D1%81%D0%BA%D0%B0%D1%8F_%D0%BE%D0%B1%D0%BB%D0%B0%D1%81%D1%82%D1%8C"/>
    <hyperlink ref="U28" r:id="rId127" tooltip="Бийск" display="https://ru.wikipedia.org/wiki/%D0%91%D0%B8%D0%B9%D1%81%D0%BA"/>
    <hyperlink ref="V28" r:id="rId128" tooltip="Алтайский край" display="https://ru.wikipedia.org/wiki/%D0%90%D0%BB%D1%82%D0%B0%D0%B9%D1%81%D0%BA%D0%B8%D0%B9_%D0%BA%D1%80%D0%B0%D0%B9"/>
    <hyperlink ref="U29" r:id="rId129" tooltip="Южно-Сахалинск" display="https://ru.wikipedia.org/wiki/%D0%AE%D0%B6%D0%BD%D0%BE-%D0%A1%D0%B0%D1%85%D0%B0%D0%BB%D0%B8%D0%BD%D1%81%D0%BA"/>
    <hyperlink ref="V29" r:id="rId130" tooltip="Сахалинская область" display="https://ru.wikipedia.org/wiki/%D0%A1%D0%B0%D1%85%D0%B0%D0%BB%D0%B8%D0%BD%D1%81%D0%BA%D0%B0%D1%8F_%D0%BE%D0%B1%D0%BB%D0%B0%D1%81%D1%82%D1%8C"/>
    <hyperlink ref="U30" r:id="rId131" tooltip="Одинцово" display="https://ru.wikipedia.org/wiki/%D0%9E%D0%B4%D0%B8%D0%BD%D1%86%D0%BE%D0%B2%D0%BE"/>
    <hyperlink ref="V30" r:id="rId132" tooltip="Московская область" display="https://ru.wikipedia.org/wiki/%D0%9C%D0%BE%D1%81%D0%BA%D0%BE%D0%B2%D1%81%D0%BA%D0%B0%D1%8F_%D0%BE%D0%B1%D0%BB%D0%B0%D1%81%D1%82%D1%8C"/>
    <hyperlink ref="U31" r:id="rId133" tooltip="Уссурийск" display="https://ru.wikipedia.org/wiki/%D0%A3%D1%81%D1%81%D1%83%D1%80%D0%B8%D0%B9%D1%81%D0%BA"/>
    <hyperlink ref="V31" r:id="rId134" tooltip="Приморский край" display="https://ru.wikipedia.org/wiki/%D0%9F%D1%80%D0%B8%D0%BC%D0%BE%D1%80%D1%81%D0%BA%D0%B8%D0%B9_%D0%BA%D1%80%D0%B0%D0%B9"/>
    <hyperlink ref="U32" r:id="rId135" tooltip="Прокопьевск" display="https://ru.wikipedia.org/wiki/%D0%9F%D1%80%D0%BE%D0%BA%D0%BE%D0%BF%D1%8C%D0%B5%D0%B2%D1%81%D0%BA"/>
    <hyperlink ref="V32" r:id="rId136" tooltip="Кемеровская область" display="https://ru.wikipedia.org/wiki/%D0%9A%D0%B5%D0%BC%D0%B5%D1%80%D0%BE%D0%B2%D1%81%D0%BA%D0%B0%D1%8F_%D0%BE%D0%B1%D0%BB%D0%B0%D1%81%D1%82%D1%8C"/>
    <hyperlink ref="U33" r:id="rId137" tooltip="Рыбинск" display="https://ru.wikipedia.org/wiki/%D0%A0%D1%8B%D0%B1%D0%B8%D0%BD%D1%81%D0%BA"/>
    <hyperlink ref="V33" r:id="rId138" tooltip="Ярославская область" display="https://ru.wikipedia.org/wiki/%D0%AF%D1%80%D0%BE%D1%81%D0%BB%D0%B0%D0%B2%D1%81%D0%BA%D0%B0%D1%8F_%D0%BE%D0%B1%D0%BB%D0%B0%D1%81%D1%82%D1%8C"/>
    <hyperlink ref="U34" r:id="rId139" tooltip="Норильск" display="https://ru.wikipedia.org/wiki/%D0%9D%D0%BE%D1%80%D0%B8%D0%BB%D1%8C%D1%81%D0%BA"/>
    <hyperlink ref="V34" r:id="rId140" tooltip="Красноярский край" display="https://ru.wikipedia.org/wiki/%D0%9A%D1%80%D0%B0%D1%81%D0%BD%D0%BE%D1%8F%D1%80%D1%81%D0%BA%D0%B8%D0%B9_%D0%BA%D1%80%D0%B0%D0%B9"/>
    <hyperlink ref="U35" r:id="rId141" tooltip="Волгодонск" display="https://ru.wikipedia.org/wiki/%D0%92%D0%BE%D0%BB%D0%B3%D0%BE%D0%B4%D0%BE%D0%BD%D1%81%D0%BA"/>
    <hyperlink ref="V35" r:id="rId142" tooltip="Ростовская область" display="https://ru.wikipedia.org/wiki/%D0%A0%D0%BE%D1%81%D1%82%D0%BE%D0%B2%D1%81%D0%BA%D0%B0%D1%8F_%D0%BE%D0%B1%D0%BB%D0%B0%D1%81%D1%82%D1%8C"/>
    <hyperlink ref="U36" r:id="rId143" tooltip="Сызрань" display="https://ru.wikipedia.org/wiki/%D0%A1%D1%8B%D0%B7%D1%80%D0%B0%D0%BD%D1%8C"/>
    <hyperlink ref="V36" r:id="rId144" tooltip="Самарская область" display="https://ru.wikipedia.org/wiki/%D0%A1%D0%B0%D0%BC%D0%B0%D1%80%D1%81%D0%BA%D0%B0%D1%8F_%D0%BE%D0%B1%D0%BB%D0%B0%D1%81%D1%82%D1%8C"/>
    <hyperlink ref="U37" r:id="rId145" tooltip="Петропавловск-Камчатский" display="https://ru.wikipedia.org/wiki/%D0%9F%D0%B5%D1%82%D1%80%D0%BE%D0%BF%D0%B0%D0%B2%D0%BB%D0%BE%D0%B2%D1%81%D0%BA-%D0%9A%D0%B0%D0%BC%D1%87%D0%B0%D1%82%D1%81%D0%BA%D0%B8%D0%B9"/>
    <hyperlink ref="V37" r:id="rId146" tooltip="Камчатский край" display="https://ru.wikipedia.org/wiki/%D0%9A%D0%B0%D0%BC%D1%87%D0%B0%D1%82%D1%81%D0%BA%D0%B8%D0%B9_%D0%BA%D1%80%D0%B0%D0%B9"/>
    <hyperlink ref="U38" r:id="rId147" tooltip="Каменск-Уральский" display="https://ru.wikipedia.org/wiki/%D0%9A%D0%B0%D0%BC%D0%B5%D0%BD%D1%81%D0%BA-%D0%A3%D1%80%D0%B0%D0%BB%D1%8C%D1%81%D0%BA%D0%B8%D0%B9"/>
    <hyperlink ref="V38" r:id="rId148" tooltip="Свердловская область" display="https://ru.wikipedia.org/wiki/%D0%A1%D0%B2%D0%B5%D1%80%D0%B4%D0%BB%D0%BE%D0%B2%D1%81%D0%BA%D0%B0%D1%8F_%D0%BE%D0%B1%D0%BB%D0%B0%D1%81%D1%82%D1%8C"/>
    <hyperlink ref="U39" r:id="rId149" tooltip="Новочеркасск" display="https://ru.wikipedia.org/wiki/%D0%9D%D0%BE%D0%B2%D0%BE%D1%87%D0%B5%D1%80%D0%BA%D0%B0%D1%81%D1%81%D0%BA"/>
    <hyperlink ref="V39" r:id="rId150" tooltip="Ростовская область" display="https://ru.wikipedia.org/wiki/%D0%A0%D0%BE%D1%81%D1%82%D0%BE%D0%B2%D1%81%D0%BA%D0%B0%D1%8F_%D0%BE%D0%B1%D0%BB%D0%B0%D1%81%D1%82%D1%8C"/>
    <hyperlink ref="U40" r:id="rId151" tooltip="Альметьевск" display="https://ru.wikipedia.org/wiki/%D0%90%D0%BB%D1%8C%D0%BC%D0%B5%D1%82%D1%8C%D0%B5%D0%B2%D1%81%D0%BA"/>
    <hyperlink ref="V40" r:id="rId152" tooltip="Татарстан" display="https://ru.wikipedia.org/wiki/%D0%A2%D0%B0%D1%82%D0%B0%D1%80%D1%81%D1%82%D0%B0%D0%BD"/>
    <hyperlink ref="U41" r:id="rId153" tooltip="Златоуст" display="https://ru.wikipedia.org/wiki/%D0%97%D0%BB%D0%B0%D1%82%D0%BE%D1%83%D1%81%D1%82"/>
    <hyperlink ref="V41" r:id="rId154" tooltip="Челябинская область" display="https://ru.wikipedia.org/wiki/%D0%A7%D0%B5%D0%BB%D1%8F%D0%B1%D0%B8%D0%BD%D1%81%D0%BA%D0%B0%D1%8F_%D0%BE%D0%B1%D0%BB%D0%B0%D1%81%D1%82%D1%8C"/>
    <hyperlink ref="U42" r:id="rId155" tooltip="Северодвинск" display="https://ru.wikipedia.org/wiki/%D0%A1%D0%B5%D0%B2%D0%B5%D1%80%D0%BE%D0%B4%D0%B2%D0%B8%D0%BD%D1%81%D0%BA"/>
    <hyperlink ref="V42" r:id="rId156" tooltip="Архангельская область" display="https://ru.wikipedia.org/wiki/%D0%90%D1%80%D1%85%D0%B0%D0%BD%D0%B3%D0%B5%D0%BB%D1%8C%D1%81%D0%BA%D0%B0%D1%8F_%D0%BE%D0%B1%D0%BB%D0%B0%D1%81%D1%82%D1%8C"/>
    <hyperlink ref="U43" r:id="rId157" tooltip="Хасавюрт" display="https://ru.wikipedia.org/wiki/%D0%A5%D0%B0%D1%81%D0%B0%D0%B2%D1%8E%D1%80%D1%82"/>
    <hyperlink ref="V43" r:id="rId158" tooltip="Дагестан" display="https://ru.wikipedia.org/wiki/%D0%94%D0%B0%D0%B3%D0%B5%D1%81%D1%82%D0%B0%D0%BD"/>
    <hyperlink ref="U44" r:id="rId159" tooltip="Керчь" display="https://ru.wikipedia.org/wiki/%D0%9A%D0%B5%D1%80%D1%87%D1%8C"/>
    <hyperlink ref="V44" r:id="rId160" tooltip="Республика Крым" display="https://ru.wikipedia.org/wiki/%D0%A0%D0%B5%D1%81%D0%BF%D1%83%D0%B1%D0%BB%D0%B8%D0%BA%D0%B0_%D0%9A%D1%80%D1%8B%D0%BC"/>
    <hyperlink ref="U45" r:id="rId161" tooltip="Домодедово (город)" display="https://ru.wikipedia.org/wiki/%D0%94%D0%BE%D0%BC%D0%BE%D0%B4%D0%B5%D0%B4%D0%BE%D0%B2%D0%BE_(%D0%B3%D0%BE%D1%80%D0%BE%D0%B4)"/>
    <hyperlink ref="V45" r:id="rId162" tooltip="Московская область" display="https://ru.wikipedia.org/wiki/%D0%9C%D0%BE%D1%81%D0%BA%D0%BE%D0%B2%D1%81%D0%BA%D0%B0%D1%8F_%D0%BE%D0%B1%D0%BB%D0%B0%D1%81%D1%82%D1%8C"/>
    <hyperlink ref="U46" r:id="rId163" tooltip="Салават" display="https://ru.wikipedia.org/wiki/%D0%A1%D0%B0%D0%BB%D0%B0%D0%B2%D0%B0%D1%82"/>
    <hyperlink ref="V46" r:id="rId164" tooltip="Башкортостан" display="https://ru.wikipedia.org/wiki/%D0%91%D0%B0%D1%88%D0%BA%D0%BE%D1%80%D1%82%D0%BE%D1%81%D1%82%D0%B0%D0%BD"/>
    <hyperlink ref="U47" r:id="rId165" tooltip="Миасс" display="https://ru.wikipedia.org/wiki/%D0%9C%D0%B8%D0%B0%D1%81%D1%81"/>
    <hyperlink ref="V47" r:id="rId166" tooltip="Челябинская область" display="https://ru.wikipedia.org/wiki/%D0%A7%D0%B5%D0%BB%D1%8F%D0%B1%D0%B8%D0%BD%D1%81%D0%BA%D0%B0%D1%8F_%D0%BE%D0%B1%D0%BB%D0%B0%D1%81%D1%82%D1%8C"/>
    <hyperlink ref="U48" r:id="rId167" tooltip="Копейск" display="https://ru.wikipedia.org/wiki/%D0%9A%D0%BE%D0%BF%D0%B5%D0%B9%D1%81%D0%BA"/>
    <hyperlink ref="V48" r:id="rId168" tooltip="Челябинская область" display="https://ru.wikipedia.org/wiki/%D0%A7%D0%B5%D0%BB%D1%8F%D0%B1%D0%B8%D0%BD%D1%81%D0%BA%D0%B0%D1%8F_%D0%BE%D0%B1%D0%BB%D0%B0%D1%81%D1%82%D1%8C"/>
    <hyperlink ref="U49" r:id="rId169" tooltip="Пятигорск" display="https://ru.wikipedia.org/wiki/%D0%9F%D1%8F%D1%82%D0%B8%D0%B3%D0%BE%D1%80%D1%81%D0%BA"/>
    <hyperlink ref="V49" r:id="rId170" tooltip="Ставропольский край" display="https://ru.wikipedia.org/wiki/%D0%A1%D1%82%D0%B0%D0%B2%D1%80%D0%BE%D0%BF%D0%BE%D0%BB%D1%8C%D1%81%D0%BA%D0%B8%D0%B9_%D0%BA%D1%80%D0%B0%D0%B9"/>
    <hyperlink ref="U50" r:id="rId171" tooltip="Электросталь" display="https://ru.wikipedia.org/wiki/%D0%AD%D0%BB%D0%B5%D0%BA%D1%82%D1%80%D0%BE%D1%81%D1%82%D0%B0%D0%BB%D1%8C"/>
    <hyperlink ref="V50" r:id="rId172" tooltip="Московская область" display="https://ru.wikipedia.org/wiki/%D0%9C%D0%BE%D1%81%D0%BA%D0%BE%D0%B2%D1%81%D0%BA%D0%B0%D1%8F_%D0%BE%D0%B1%D0%BB%D0%B0%D1%81%D1%82%D1%8C"/>
    <hyperlink ref="U51" r:id="rId173" tooltip="Майкоп" display="https://ru.wikipedia.org/wiki/%D0%9C%D0%B0%D0%B9%D0%BA%D0%BE%D0%BF"/>
    <hyperlink ref="V51" r:id="rId174" tooltip="Адыгея" display="https://ru.wikipedia.org/wiki/%D0%90%D0%B4%D1%8B%D0%B3%D0%B5%D1%8F"/>
    <hyperlink ref="U52" r:id="rId175" tooltip="Находка" display="https://ru.wikipedia.org/wiki/%D0%9D%D0%B0%D1%85%D0%BE%D0%B4%D0%BA%D0%B0"/>
    <hyperlink ref="V52" r:id="rId176" tooltip="Приморский край" display="https://ru.wikipedia.org/wiki/%D0%9F%D1%80%D0%B8%D0%BC%D0%BE%D1%80%D1%81%D0%BA%D0%B8%D0%B9_%D0%BA%D1%80%D0%B0%D0%B9"/>
    <hyperlink ref="U53" r:id="rId177" tooltip="Березники" display="https://ru.wikipedia.org/wiki/%D0%91%D0%B5%D1%80%D0%B5%D0%B7%D0%BD%D0%B8%D0%BA%D0%B8"/>
    <hyperlink ref="V53" r:id="rId178" tooltip="Пермский край" display="https://ru.wikipedia.org/wiki/%D0%9F%D0%B5%D1%80%D0%BC%D1%81%D0%BA%D0%B8%D0%B9_%D0%BA%D1%80%D0%B0%D0%B9"/>
    <hyperlink ref="U54" r:id="rId179" tooltip="Коломна" display="https://ru.wikipedia.org/wiki/%D0%9A%D0%BE%D0%BB%D0%BE%D0%BC%D0%BD%D0%B0"/>
    <hyperlink ref="V54" r:id="rId180" tooltip="Московская область" display="https://ru.wikipedia.org/wiki/%D0%9C%D0%BE%D1%81%D0%BA%D0%BE%D0%B2%D1%81%D0%BA%D0%B0%D1%8F_%D0%BE%D0%B1%D0%BB%D0%B0%D1%81%D1%82%D1%8C"/>
    <hyperlink ref="U55" r:id="rId181" tooltip="Щёлково" display="https://ru.wikipedia.org/wiki/%D0%A9%D1%91%D0%BB%D0%BA%D0%BE%D0%B2%D0%BE"/>
    <hyperlink ref="V55" r:id="rId182" tooltip="Московская область" display="https://ru.wikipedia.org/wiki/%D0%9C%D0%BE%D1%81%D0%BA%D0%BE%D0%B2%D1%81%D0%BA%D0%B0%D1%8F_%D0%BE%D0%B1%D0%BB%D0%B0%D1%81%D1%82%D1%8C"/>
    <hyperlink ref="U56" r:id="rId183" tooltip="Серпухов" display="https://ru.wikipedia.org/wiki/%D0%A1%D0%B5%D1%80%D0%BF%D1%83%D1%85%D0%BE%D0%B2"/>
    <hyperlink ref="V56" r:id="rId184" tooltip="Московская область" display="https://ru.wikipedia.org/wiki/%D0%9C%D0%BE%D1%81%D0%BA%D0%BE%D0%B2%D1%81%D0%BA%D0%B0%D1%8F_%D0%BE%D0%B1%D0%BB%D0%B0%D1%81%D1%82%D1%8C"/>
    <hyperlink ref="U57" r:id="rId185" tooltip="Ковров" display="https://ru.wikipedia.org/wiki/%D0%9A%D0%BE%D0%B2%D1%80%D0%BE%D0%B2"/>
    <hyperlink ref="V57" r:id="rId186" tooltip="Владимирская область" display="https://ru.wikipedia.org/wiki/%D0%92%D0%BB%D0%B0%D0%B4%D0%B8%D0%BC%D0%B8%D1%80%D1%81%D0%BA%D0%B0%D1%8F_%D0%BE%D0%B1%D0%BB%D0%B0%D1%81%D1%82%D1%8C"/>
    <hyperlink ref="U58" r:id="rId187" tooltip="Нефтекамск" display="https://ru.wikipedia.org/wiki/%D0%9D%D0%B5%D1%84%D1%82%D0%B5%D0%BA%D0%B0%D0%BC%D1%81%D0%BA"/>
    <hyperlink ref="V58" r:id="rId188" tooltip="Башкортостан" display="https://ru.wikipedia.org/wiki/%D0%91%D0%B0%D1%88%D0%BA%D0%BE%D1%80%D1%82%D0%BE%D1%81%D1%82%D0%B0%D0%BD"/>
    <hyperlink ref="U59" r:id="rId189" tooltip="Кисловодск" display="https://ru.wikipedia.org/wiki/%D0%9A%D0%B8%D1%81%D0%BB%D0%BE%D0%B2%D0%BE%D0%B4%D1%81%D0%BA"/>
    <hyperlink ref="V59" r:id="rId190" tooltip="Ставропольский край" display="https://ru.wikipedia.org/wiki/%D0%A1%D1%82%D0%B0%D0%B2%D1%80%D0%BE%D0%BF%D0%BE%D0%BB%D1%8C%D1%81%D0%BA%D0%B8%D0%B9_%D0%BA%D1%80%D0%B0%D0%B9"/>
    <hyperlink ref="U60" r:id="rId191" tooltip="Батайск" display="https://ru.wikipedia.org/wiki/%D0%91%D0%B0%D1%82%D0%B0%D0%B9%D1%81%D0%BA"/>
    <hyperlink ref="V60" r:id="rId192" tooltip="Ростовская область" display="https://ru.wikipedia.org/wiki/%D0%A0%D0%BE%D1%81%D1%82%D0%BE%D0%B2%D1%81%D0%BA%D0%B0%D1%8F_%D0%BE%D0%B1%D0%BB%D0%B0%D1%81%D1%82%D1%8C"/>
    <hyperlink ref="U61" r:id="rId193" tooltip="Рубцовск" display="https://ru.wikipedia.org/wiki/%D0%A0%D1%83%D0%B1%D1%86%D0%BE%D0%B2%D1%81%D0%BA"/>
    <hyperlink ref="V61" r:id="rId194" tooltip="Алтайский край" display="https://ru.wikipedia.org/wiki/%D0%90%D0%BB%D1%82%D0%B0%D0%B9%D1%81%D0%BA%D0%B8%D0%B9_%D0%BA%D1%80%D0%B0%D0%B9"/>
    <hyperlink ref="U62" r:id="rId195" tooltip="Обнинск" display="https://ru.wikipedia.org/wiki/%D0%9E%D0%B1%D0%BD%D0%B8%D0%BD%D1%81%D0%BA"/>
    <hyperlink ref="V62" r:id="rId196" tooltip="Калужская область" display="https://ru.wikipedia.org/wiki/%D0%9A%D0%B0%D0%BB%D1%83%D0%B6%D1%81%D0%BA%D0%B0%D1%8F_%D0%BE%D0%B1%D0%BB%D0%B0%D1%81%D1%82%D1%8C"/>
    <hyperlink ref="U63" r:id="rId197" tooltip="Кызыл" display="https://ru.wikipedia.org/wiki/%D0%9A%D1%8B%D0%B7%D1%8B%D0%BB"/>
    <hyperlink ref="V63" r:id="rId198" tooltip="Тыва" display="https://ru.wikipedia.org/wiki/%D0%A2%D1%8B%D0%B2%D0%B0"/>
    <hyperlink ref="U64" r:id="rId199" tooltip="Дербент" display="https://ru.wikipedia.org/wiki/%D0%94%D0%B5%D1%80%D0%B1%D0%B5%D0%BD%D1%82"/>
    <hyperlink ref="V64" r:id="rId200" tooltip="Дагестан" display="https://ru.wikipedia.org/wiki/%D0%94%D0%B0%D0%B3%D0%B5%D1%81%D1%82%D0%B0%D0%BD"/>
    <hyperlink ref="U65" r:id="rId201" tooltip="Нефтеюганск" display="https://ru.wikipedia.org/wiki/%D0%9D%D0%B5%D1%84%D1%82%D0%B5%D1%8E%D0%B3%D0%B0%D0%BD%D1%81%D0%BA"/>
    <hyperlink ref="V65" r:id="rId202" tooltip="Ханты-Мансийский АО" display="https://ru.wikipedia.org/wiki/%D0%A5%D0%B0%D0%BD%D1%82%D1%8B-%D0%9C%D0%B0%D0%BD%D1%81%D0%B8%D0%B9%D1%81%D0%BA%D0%B8%D0%B9_%D0%90%D0%9E"/>
    <hyperlink ref="U66" r:id="rId203" tooltip="Назрань" display="https://ru.wikipedia.org/wiki/%D0%9D%D0%B0%D0%B7%D1%80%D0%B0%D0%BD%D1%8C"/>
    <hyperlink ref="V66" r:id="rId204" tooltip="Ингушетия" display="https://ru.wikipedia.org/wiki/%D0%98%D0%BD%D0%B3%D1%83%D1%88%D0%B5%D1%82%D0%B8%D1%8F"/>
    <hyperlink ref="U67" r:id="rId205" tooltip="Каспийск" display="https://ru.wikipedia.org/wiki/%D0%9A%D0%B0%D1%81%D0%BF%D0%B8%D0%B9%D1%81%D0%BA"/>
    <hyperlink ref="V67" r:id="rId206" tooltip="Дагестан" display="https://ru.wikipedia.org/wiki/%D0%94%D0%B0%D0%B3%D0%B5%D1%81%D1%82%D0%B0%D0%BD"/>
    <hyperlink ref="U68" r:id="rId207" tooltip="Долгопрудный" display="https://ru.wikipedia.org/wiki/%D0%94%D0%BE%D0%BB%D0%B3%D0%BE%D0%BF%D1%80%D1%83%D0%B4%D0%BD%D1%8B%D0%B9"/>
    <hyperlink ref="V68" r:id="rId208" tooltip="Московская область" display="https://ru.wikipedia.org/wiki/%D0%9C%D0%BE%D1%81%D0%BA%D0%BE%D0%B2%D1%81%D0%BA%D0%B0%D1%8F_%D0%BE%D0%B1%D0%BB%D0%B0%D1%81%D1%82%D1%8C"/>
    <hyperlink ref="U69" r:id="rId209" tooltip="Новочебоксарск" display="https://ru.wikipedia.org/wiki/%D0%9D%D0%BE%D0%B2%D0%BE%D1%87%D0%B5%D0%B1%D0%BE%D0%BA%D1%81%D0%B0%D1%80%D1%81%D0%BA"/>
    <hyperlink ref="V69" r:id="rId210" tooltip="Чувашия" display="https://ru.wikipedia.org/wiki/%D0%A7%D1%83%D0%B2%D0%B0%D1%88%D0%B8%D1%8F"/>
    <hyperlink ref="U70" r:id="rId211" tooltip="Новомосковск (Тульская область)" display="https://ru.wikipedia.org/wiki/%D0%9D%D0%BE%D0%B2%D0%BE%D0%BC%D0%BE%D1%81%D0%BA%D0%BE%D0%B2%D1%81%D0%BA_(%D0%A2%D1%83%D0%BB%D1%8C%D1%81%D0%BA%D0%B0%D1%8F_%D0%BE%D0%B1%D0%BB%D0%B0%D1%81%D1%82%D1%8C)"/>
    <hyperlink ref="V70" r:id="rId212" tooltip="Тульская область" display="https://ru.wikipedia.org/wiki/%D0%A2%D1%83%D0%BB%D1%8C%D1%81%D0%BA%D0%B0%D1%8F_%D0%BE%D0%B1%D0%BB%D0%B0%D1%81%D1%82%D1%8C"/>
    <hyperlink ref="U71" r:id="rId213" tooltip="Ессентуки" display="https://ru.wikipedia.org/wiki/%D0%95%D1%81%D1%81%D0%B5%D0%BD%D1%82%D1%83%D0%BA%D0%B8"/>
    <hyperlink ref="V71" r:id="rId214" tooltip="Ставропольский край" display="https://ru.wikipedia.org/wiki/%D0%A1%D1%82%D0%B0%D0%B2%D1%80%D0%BE%D0%BF%D0%BE%D0%BB%D1%8C%D1%81%D0%BA%D0%B8%D0%B9_%D0%BA%D1%80%D0%B0%D0%B9"/>
    <hyperlink ref="U72" r:id="rId215" tooltip="Невинномысск" display="https://ru.wikipedia.org/wiki/%D0%9D%D0%B5%D0%B2%D0%B8%D0%BD%D0%BD%D0%BE%D0%BC%D1%8B%D1%81%D1%81%D0%BA"/>
    <hyperlink ref="V72" r:id="rId216" tooltip="Ставропольский край" display="https://ru.wikipedia.org/wiki/%D0%A1%D1%82%D0%B0%D0%B2%D1%80%D0%BE%D0%BF%D0%BE%D0%BB%D1%8C%D1%81%D0%BA%D0%B8%D0%B9_%D0%BA%D1%80%D0%B0%D0%B9"/>
    <hyperlink ref="U73" r:id="rId217" tooltip="Октябрьский (город)" display="https://ru.wikipedia.org/wiki/%D0%9E%D0%BA%D1%82%D1%8F%D0%B1%D1%80%D1%8C%D1%81%D0%BA%D0%B8%D0%B9_(%D0%B3%D0%BE%D1%80%D0%BE%D0%B4)"/>
    <hyperlink ref="V73" r:id="rId218" tooltip="Башкортостан" display="https://ru.wikipedia.org/wiki/%D0%91%D0%B0%D1%88%D0%BA%D0%BE%D1%80%D1%82%D0%BE%D1%81%D1%82%D0%B0%D0%BD"/>
    <hyperlink ref="U74" r:id="rId219" tooltip="Раменское" display="https://ru.wikipedia.org/wiki/%D0%A0%D0%B0%D0%BC%D0%B5%D0%BD%D1%81%D0%BA%D0%BE%D0%B5"/>
    <hyperlink ref="V74" r:id="rId220" tooltip="Московская область" display="https://ru.wikipedia.org/wiki/%D0%9C%D0%BE%D1%81%D0%BA%D0%BE%D0%B2%D1%81%D0%BA%D0%B0%D1%8F_%D0%BE%D0%B1%D0%BB%D0%B0%D1%81%D1%82%D1%8C"/>
    <hyperlink ref="U75" r:id="rId221" tooltip="Первоуральск" display="https://ru.wikipedia.org/wiki/%D0%9F%D0%B5%D1%80%D0%B2%D0%BE%D1%83%D1%80%D0%B0%D0%BB%D1%8C%D1%81%D0%BA"/>
    <hyperlink ref="V75" r:id="rId222" tooltip="Свердловская область" display="https://ru.wikipedia.org/wiki/%D0%A1%D0%B2%D0%B5%D1%80%D0%B4%D0%BB%D0%BE%D0%B2%D1%81%D0%BA%D0%B0%D1%8F_%D0%BE%D0%B1%D0%BB%D0%B0%D1%81%D1%82%D1%8C"/>
    <hyperlink ref="U76" r:id="rId223" tooltip="Михайловск (Ставропольский край)" display="https://ru.wikipedia.org/wiki/%D0%9C%D0%B8%D1%85%D0%B0%D0%B9%D0%BB%D0%BE%D0%B2%D1%81%D0%BA_(%D0%A1%D1%82%D0%B0%D0%B2%D1%80%D0%BE%D0%BF%D0%BE%D0%BB%D1%8C%D1%81%D0%BA%D0%B8%D0%B9_%D0%BA%D1%80%D0%B0%D0%B9)"/>
    <hyperlink ref="V76" r:id="rId224" tooltip="Ставропольский край" display="https://ru.wikipedia.org/wiki/%D0%A1%D1%82%D0%B0%D0%B2%D1%80%D0%BE%D0%BF%D0%BE%D0%BB%D1%8C%D1%81%D0%BA%D0%B8%D0%B9_%D0%BA%D1%80%D0%B0%D0%B9"/>
    <hyperlink ref="U77" r:id="rId225" tooltip="Реутов" display="https://ru.wikipedia.org/wiki/%D0%A0%D0%B5%D1%83%D1%82%D0%BE%D0%B2"/>
    <hyperlink ref="V77" r:id="rId226" tooltip="Московская область" display="https://ru.wikipedia.org/wiki/%D0%9C%D0%BE%D1%81%D0%BA%D0%BE%D0%B2%D1%81%D0%BA%D0%B0%D1%8F_%D0%BE%D0%B1%D0%BB%D0%B0%D1%81%D1%82%D1%8C"/>
    <hyperlink ref="U78" r:id="rId227" tooltip="Черкесск" display="https://ru.wikipedia.org/wiki/%D0%A7%D0%B5%D1%80%D0%BA%D0%B5%D1%81%D1%81%D0%BA"/>
    <hyperlink ref="V78" r:id="rId228" tooltip="Карачаево-Черкесия" display="https://ru.wikipedia.org/wiki/%D0%9A%D0%B0%D1%80%D0%B0%D1%87%D0%B0%D0%B5%D0%B2%D0%BE-%D0%A7%D0%B5%D1%80%D0%BA%D0%B5%D1%81%D0%B8%D1%8F"/>
    <hyperlink ref="U79" r:id="rId229" tooltip="Жуковский (город)" display="https://ru.wikipedia.org/wiki/%D0%96%D1%83%D0%BA%D0%BE%D0%B2%D1%81%D0%BA%D0%B8%D0%B9_(%D0%B3%D0%BE%D1%80%D0%BE%D0%B4)"/>
    <hyperlink ref="V79" r:id="rId230" tooltip="Московская область" display="https://ru.wikipedia.org/wiki/%D0%9C%D0%BE%D1%81%D0%BA%D0%BE%D0%B2%D1%81%D0%BA%D0%B0%D1%8F_%D0%BE%D0%B1%D0%BB%D0%B0%D1%81%D1%82%D1%8C"/>
    <hyperlink ref="U80" r:id="rId231" tooltip="Димитровград (Россия)" display="https://ru.wikipedia.org/wiki/%D0%94%D0%B8%D0%BC%D0%B8%D1%82%D1%80%D0%BE%D0%B2%D0%B3%D1%80%D0%B0%D0%B4_(%D0%A0%D0%BE%D1%81%D1%81%D0%B8%D1%8F)"/>
    <hyperlink ref="V80" r:id="rId232" tooltip="Ульяновская область" display="https://ru.wikipedia.org/wiki/%D0%A3%D0%BB%D1%8C%D1%8F%D0%BD%D0%BE%D0%B2%D1%81%D0%BA%D0%B0%D1%8F_%D0%BE%D0%B1%D0%BB%D0%B0%D1%81%D1%82%D1%8C"/>
    <hyperlink ref="U81" r:id="rId233" tooltip="Пушкино" display="https://ru.wikipedia.org/wiki/%D0%9F%D1%83%D1%88%D0%BA%D0%B8%D0%BD%D0%BE"/>
    <hyperlink ref="V81" r:id="rId234" tooltip="Московская область" display="https://ru.wikipedia.org/wiki/%D0%9C%D0%BE%D1%81%D0%BA%D0%BE%D0%B2%D1%81%D0%BA%D0%B0%D1%8F_%D0%BE%D0%B1%D0%BB%D0%B0%D1%81%D1%82%D1%8C"/>
    <hyperlink ref="U82" r:id="rId235" tooltip="Артём (город)" display="https://ru.wikipedia.org/wiki/%D0%90%D1%80%D1%82%D1%91%D0%BC_(%D0%B3%D0%BE%D1%80%D0%BE%D0%B4)"/>
    <hyperlink ref="V82" r:id="rId236" tooltip="Приморский край" display="https://ru.wikipedia.org/wiki/%D0%9F%D1%80%D0%B8%D0%BC%D0%BE%D1%80%D1%81%D0%BA%D0%B8%D0%B9_%D0%BA%D1%80%D0%B0%D0%B9"/>
    <hyperlink ref="U83" r:id="rId237" tooltip="Камышин" display="https://ru.wikipedia.org/wiki/%D0%9A%D0%B0%D0%BC%D1%8B%D1%88%D0%B8%D0%BD"/>
    <hyperlink ref="V83" r:id="rId238" tooltip="Волгоградская область" display="https://ru.wikipedia.org/wiki/%D0%92%D0%BE%D0%BB%D0%B3%D0%BE%D0%B3%D1%80%D0%B0%D0%B4%D1%81%D0%BA%D0%B0%D1%8F_%D0%BE%D0%B1%D0%BB%D0%B0%D1%81%D1%82%D1%8C"/>
    <hyperlink ref="U84" r:id="rId239" tooltip="Евпатория" display="https://ru.wikipedia.org/wiki/%D0%95%D0%B2%D0%BF%D0%B0%D1%82%D0%BE%D1%80%D0%B8%D1%8F"/>
    <hyperlink ref="V84" r:id="rId240" tooltip="Республика Крым" display="https://ru.wikipedia.org/wiki/%D0%A0%D0%B5%D1%81%D0%BF%D1%83%D0%B1%D0%BB%D0%B8%D0%BA%D0%B0_%D0%9A%D1%80%D1%8B%D0%BC"/>
    <hyperlink ref="U85" r:id="rId241" tooltip="Муром" display="https://ru.wikipedia.org/wiki/%D0%9C%D1%83%D1%80%D0%BE%D0%BC"/>
    <hyperlink ref="V85" r:id="rId242" tooltip="Владимирская область" display="https://ru.wikipedia.org/wiki/%D0%92%D0%BB%D0%B0%D0%B4%D0%B8%D0%BC%D0%B8%D1%80%D1%81%D0%BA%D0%B0%D1%8F_%D0%BE%D0%B1%D0%BB%D0%B0%D1%81%D1%82%D1%8C"/>
    <hyperlink ref="U86" r:id="rId243" tooltip="Ханты-Мансийск" display="https://ru.wikipedia.org/wiki/%D0%A5%D0%B0%D0%BD%D1%82%D1%8B-%D0%9C%D0%B0%D0%BD%D1%81%D0%B8%D0%B9%D1%81%D0%BA"/>
    <hyperlink ref="V86" r:id="rId244" tooltip="Ханты-Мансийский АО" display="https://ru.wikipedia.org/wiki/%D0%A5%D0%B0%D0%BD%D1%82%D1%8B-%D0%9C%D0%B0%D0%BD%D1%81%D0%B8%D0%B9%D1%81%D0%BA%D0%B8%D0%B9_%D0%90%D0%9E"/>
    <hyperlink ref="U87" r:id="rId245" display="https://ru.wikipedia.org/wiki/%D0%9D%D0%BE%D0%B2%D1%8B%D0%B9_%D0%A3%D1%80%D0%B5%D0%BD%D0%B3%D0%BE%D0%B9"/>
    <hyperlink ref="V87" r:id="rId246" tooltip="Ямало-Ненецкий АО" display="https://ru.wikipedia.org/wiki/%D0%AF%D0%BC%D0%B0%D0%BB%D0%BE-%D0%9D%D0%B5%D0%BD%D0%B5%D1%86%D0%BA%D0%B8%D0%B9_%D0%90%D0%9E"/>
    <hyperlink ref="U88" r:id="rId247" tooltip="Северск" display="https://ru.wikipedia.org/wiki/%D0%A1%D0%B5%D0%B2%D0%B5%D1%80%D1%81%D0%BA"/>
    <hyperlink ref="V88" r:id="rId248" tooltip="Томская область" display="https://ru.wikipedia.org/wiki/%D0%A2%D0%BE%D0%BC%D1%81%D0%BA%D0%B0%D1%8F_%D0%BE%D0%B1%D0%BB%D0%B0%D1%81%D1%82%D1%8C"/>
    <hyperlink ref="U89" r:id="rId249" tooltip="Орехово-Зуево" display="https://ru.wikipedia.org/wiki/%D0%9E%D1%80%D0%B5%D1%85%D0%BE%D0%B2%D0%BE-%D0%97%D1%83%D0%B5%D0%B2%D0%BE"/>
    <hyperlink ref="V89" r:id="rId250" tooltip="Московская область" display="https://ru.wikipedia.org/wiki/%D0%9C%D0%BE%D1%81%D0%BA%D0%BE%D0%B2%D1%81%D0%BA%D0%B0%D1%8F_%D0%BE%D0%B1%D0%BB%D0%B0%D1%81%D1%82%D1%8C"/>
    <hyperlink ref="U90" r:id="rId251" tooltip="Арзамас" display="https://ru.wikipedia.org/wiki/%D0%90%D1%80%D0%B7%D0%B0%D0%BC%D0%B0%D1%81"/>
    <hyperlink ref="V90" r:id="rId252" tooltip="Нижегородская область" display="https://ru.wikipedia.org/wiki/%D0%9D%D0%B8%D0%B6%D0%B5%D0%B3%D0%BE%D1%80%D0%BE%D0%B4%D1%81%D0%BA%D0%B0%D1%8F_%D0%BE%D0%B1%D0%BB%D0%B0%D1%81%D1%82%D1%8C"/>
    <hyperlink ref="U91" r:id="rId253" tooltip="Ногинск" display="https://ru.wikipedia.org/wiki/%D0%9D%D0%BE%D0%B3%D0%B8%D0%BD%D1%81%D0%BA"/>
    <hyperlink ref="V91" r:id="rId254" tooltip="Московская область" display="https://ru.wikipedia.org/wiki/%D0%9C%D0%BE%D1%81%D0%BA%D0%BE%D0%B2%D1%81%D0%BA%D0%B0%D1%8F_%D0%BE%D0%B1%D0%BB%D0%B0%D1%81%D1%82%D1%8C"/>
    <hyperlink ref="U92" r:id="rId255" tooltip="Новошахтинск" display="https://ru.wikipedia.org/wiki/%D0%9D%D0%BE%D0%B2%D0%BE%D1%88%D0%B0%D1%85%D1%82%D0%B8%D0%BD%D1%81%D0%BA"/>
    <hyperlink ref="V92" r:id="rId256" tooltip="Ростовская область" display="https://ru.wikipedia.org/wiki/%D0%A0%D0%BE%D1%81%D1%82%D0%BE%D0%B2%D1%81%D0%BA%D0%B0%D1%8F_%D0%BE%D0%B1%D0%BB%D0%B0%D1%81%D1%82%D1%8C"/>
    <hyperlink ref="U93" r:id="rId257" tooltip="Бердск" display="https://ru.wikipedia.org/wiki/%D0%91%D0%B5%D1%80%D0%B4%D1%81%D0%BA"/>
    <hyperlink ref="V93" r:id="rId258" tooltip="Новосибирская область" display="https://ru.wikipedia.org/wiki/%D0%9D%D0%BE%D0%B2%D0%BE%D1%81%D0%B8%D0%B1%D0%B8%D1%80%D1%81%D0%BA%D0%B0%D1%8F_%D0%BE%D0%B1%D0%BB%D0%B0%D1%81%D1%82%D1%8C"/>
    <hyperlink ref="U94" r:id="rId259" tooltip="Элиста" display="https://ru.wikipedia.org/wiki/%D0%AD%D0%BB%D0%B8%D1%81%D1%82%D0%B0"/>
    <hyperlink ref="V94" r:id="rId260" tooltip="Калмыкия" display="https://ru.wikipedia.org/wiki/%D0%9A%D0%B0%D0%BB%D0%BC%D1%8B%D0%BA%D0%B8%D1%8F"/>
    <hyperlink ref="U95" r:id="rId261" tooltip="Сергиев Посад" display="https://ru.wikipedia.org/wiki/%D0%A1%D0%B5%D1%80%D0%B3%D0%B8%D0%B5%D0%B2_%D0%9F%D0%BE%D1%81%D0%B0%D0%B4"/>
    <hyperlink ref="V95" r:id="rId262" tooltip="Московская область" display="https://ru.wikipedia.org/wiki/%D0%9C%D0%BE%D1%81%D0%BA%D0%BE%D0%B2%D1%81%D0%BA%D0%B0%D1%8F_%D0%BE%D0%B1%D0%BB%D0%B0%D1%81%D1%82%D1%8C"/>
    <hyperlink ref="U96" r:id="rId263" tooltip="Видное" display="https://ru.wikipedia.org/wiki/%D0%92%D0%B8%D0%B4%D0%BD%D0%BE%D0%B5"/>
    <hyperlink ref="V96" r:id="rId264" tooltip="Московская область" display="https://ru.wikipedia.org/wiki/%D0%9C%D0%BE%D1%81%D0%BA%D0%BE%D0%B2%D1%81%D0%BA%D0%B0%D1%8F_%D0%BE%D0%B1%D0%BB%D0%B0%D1%81%D1%82%D1%8C"/>
    <hyperlink ref="U97" r:id="rId265" tooltip="Ачинск" display="https://ru.wikipedia.org/wiki/%D0%90%D1%87%D0%B8%D0%BD%D1%81%D0%BA"/>
    <hyperlink ref="V97" r:id="rId266" tooltip="Красноярский край" display="https://ru.wikipedia.org/wiki/%D0%9A%D1%80%D0%B0%D1%81%D0%BD%D0%BE%D1%8F%D1%80%D1%81%D0%BA%D0%B8%D0%B9_%D0%BA%D1%80%D0%B0%D0%B9"/>
    <hyperlink ref="U98" r:id="rId267" tooltip="Тобольск" display="https://ru.wikipedia.org/wiki/%D0%A2%D0%BE%D0%B1%D0%BE%D0%BB%D1%8C%D1%81%D0%BA"/>
    <hyperlink ref="V98" r:id="rId268" tooltip="Тюменская область" display="https://ru.wikipedia.org/wiki/%D0%A2%D1%8E%D0%BC%D0%B5%D0%BD%D1%81%D0%BA%D0%B0%D1%8F_%D0%BE%D0%B1%D0%BB%D0%B0%D1%81%D1%82%D1%8C"/>
    <hyperlink ref="U99" r:id="rId269" tooltip="Ноябрьск" display="https://ru.wikipedia.org/wiki/%D0%9D%D0%BE%D1%8F%D0%B1%D1%80%D1%8C%D1%81%D0%BA"/>
    <hyperlink ref="V99" r:id="rId270" tooltip="Ямало-Ненецкий АО" display="https://ru.wikipedia.org/wiki/%D0%AF%D0%BC%D0%B0%D0%BB%D0%BE-%D0%9D%D0%B5%D0%BD%D0%B5%D1%86%D0%BA%D0%B8%D0%B9_%D0%90%D0%9E"/>
    <hyperlink ref="E5" r:id="rId271" location="cite_note-2021RU-29" display="https://ru.wikipedia.org/wiki/%D0%93%D0%BE%D1%80%D0%BE%D0%B4%D0%B0_%D0%A0%D0%BE%D1%81%D1%81%D0%B8%D0%B8 - cite_note-2021RU-29"/>
    <hyperlink ref="C6" r:id="rId272" tooltip="Москва" display="https://ru.wikipedia.org/wiki/%D0%9C%D0%BE%D1%81%D0%BA%D0%B2%D0%B0"/>
    <hyperlink ref="D6" r:id="rId273" tooltip="Москва" display="https://ru.wikipedia.org/wiki/%D0%9C%D0%BE%D1%81%D0%BA%D0%B2%D0%B0"/>
    <hyperlink ref="C7" r:id="rId274" tooltip="Санкт-Петербург" display="https://ru.wikipedia.org/wiki/%D0%A1%D0%B0%D0%BD%D0%BA%D1%82-%D0%9F%D0%B5%D1%82%D0%B5%D1%80%D0%B1%D1%83%D1%80%D0%B3"/>
    <hyperlink ref="D7" r:id="rId275" tooltip="Санкт-Петербург" display="https://ru.wikipedia.org/wiki/%D0%A1%D0%B0%D0%BD%D0%BA%D1%82-%D0%9F%D0%B5%D1%82%D0%B5%D1%80%D0%B1%D1%83%D1%80%D0%B3"/>
    <hyperlink ref="C8" r:id="rId276" tooltip="Новосибирск" display="https://ru.wikipedia.org/wiki/%D0%9D%D0%BE%D0%B2%D0%BE%D1%81%D0%B8%D0%B1%D0%B8%D1%80%D1%81%D0%BA"/>
    <hyperlink ref="D8" r:id="rId277" tooltip="Новосибирская область" display="https://ru.wikipedia.org/wiki/%D0%9D%D0%BE%D0%B2%D0%BE%D1%81%D0%B8%D0%B1%D0%B8%D1%80%D1%81%D0%BA%D0%B0%D1%8F_%D0%BE%D0%B1%D0%BB%D0%B0%D1%81%D1%82%D1%8C"/>
    <hyperlink ref="C9" r:id="rId278" tooltip="Екатеринбург" display="https://ru.wikipedia.org/wiki/%D0%95%D0%BA%D0%B0%D1%82%D0%B5%D1%80%D0%B8%D0%BD%D0%B1%D1%83%D1%80%D0%B3"/>
    <hyperlink ref="D9" r:id="rId279" tooltip="Свердловская область" display="https://ru.wikipedia.org/wiki/%D0%A1%D0%B2%D0%B5%D1%80%D0%B4%D0%BB%D0%BE%D0%B2%D1%81%D0%BA%D0%B0%D1%8F_%D0%BE%D0%B1%D0%BB%D0%B0%D1%81%D1%82%D1%8C"/>
    <hyperlink ref="C10" r:id="rId280" tooltip="Казань" display="https://ru.wikipedia.org/wiki/%D0%9A%D0%B0%D0%B7%D0%B0%D0%BD%D1%8C"/>
    <hyperlink ref="D10" r:id="rId281" tooltip="Татарстан" display="https://ru.wikipedia.org/wiki/%D0%A2%D0%B0%D1%82%D0%B0%D1%80%D1%81%D1%82%D0%B0%D0%BD"/>
    <hyperlink ref="C11" r:id="rId282" tooltip="Нижний Новгород" display="https://ru.wikipedia.org/wiki/%D0%9D%D0%B8%D0%B6%D0%BD%D0%B8%D0%B9_%D0%9D%D0%BE%D0%B2%D0%B3%D0%BE%D1%80%D0%BE%D0%B4"/>
    <hyperlink ref="D11" r:id="rId283" tooltip="Нижегородская область" display="https://ru.wikipedia.org/wiki/%D0%9D%D0%B8%D0%B6%D0%B5%D0%B3%D0%BE%D1%80%D0%BE%D0%B4%D1%81%D0%BA%D0%B0%D1%8F_%D0%BE%D0%B1%D0%BB%D0%B0%D1%81%D1%82%D1%8C"/>
    <hyperlink ref="C12" r:id="rId284" tooltip="Челябинск" display="https://ru.wikipedia.org/wiki/%D0%A7%D0%B5%D0%BB%D1%8F%D0%B1%D0%B8%D0%BD%D1%81%D0%BA"/>
    <hyperlink ref="D12" r:id="rId285" tooltip="Челябинская область" display="https://ru.wikipedia.org/wiki/%D0%A7%D0%B5%D0%BB%D1%8F%D0%B1%D0%B8%D0%BD%D1%81%D0%BA%D0%B0%D1%8F_%D0%BE%D0%B1%D0%BB%D0%B0%D1%81%D1%82%D1%8C"/>
    <hyperlink ref="C13" r:id="rId286" tooltip="Красноярск" display="https://ru.wikipedia.org/wiki/%D0%9A%D1%80%D0%B0%D1%81%D0%BD%D0%BE%D1%8F%D1%80%D1%81%D0%BA"/>
    <hyperlink ref="D13" r:id="rId287" tooltip="Красноярский край" display="https://ru.wikipedia.org/wiki/%D0%9A%D1%80%D0%B0%D1%81%D0%BD%D0%BE%D1%8F%D1%80%D1%81%D0%BA%D0%B8%D0%B9_%D0%BA%D1%80%D0%B0%D0%B9"/>
    <hyperlink ref="C14" r:id="rId288" tooltip="Самара" display="https://ru.wikipedia.org/wiki/%D0%A1%D0%B0%D0%BC%D0%B0%D1%80%D0%B0"/>
    <hyperlink ref="D14" r:id="rId289" tooltip="Самарская область" display="https://ru.wikipedia.org/wiki/%D0%A1%D0%B0%D0%BC%D0%B0%D1%80%D1%81%D0%BA%D0%B0%D1%8F_%D0%BE%D0%B1%D0%BB%D0%B0%D1%81%D1%82%D1%8C"/>
    <hyperlink ref="C15" r:id="rId290" tooltip="Уфа" display="https://ru.wikipedia.org/wiki/%D0%A3%D1%84%D0%B0"/>
    <hyperlink ref="D15" r:id="rId291" tooltip="Башкортостан" display="https://ru.wikipedia.org/wiki/%D0%91%D0%B0%D1%88%D0%BA%D0%BE%D1%80%D1%82%D0%BE%D1%81%D1%82%D0%B0%D0%BD"/>
    <hyperlink ref="C16" r:id="rId292" tooltip="Ростов-на-Дону" display="https://ru.wikipedia.org/wiki/%D0%A0%D0%BE%D1%81%D1%82%D0%BE%D0%B2-%D0%BD%D0%B0-%D0%94%D0%BE%D0%BD%D1%83"/>
    <hyperlink ref="D16" r:id="rId293" tooltip="Ростовская область" display="https://ru.wikipedia.org/wiki/%D0%A0%D0%BE%D1%81%D1%82%D0%BE%D0%B2%D1%81%D0%BA%D0%B0%D1%8F_%D0%BE%D0%B1%D0%BB%D0%B0%D1%81%D1%82%D1%8C"/>
    <hyperlink ref="C17" r:id="rId294" tooltip="Омск" display="https://ru.wikipedia.org/wiki/%D0%9E%D0%BC%D1%81%D0%BA"/>
    <hyperlink ref="D17" r:id="rId295" tooltip="Омская область" display="https://ru.wikipedia.org/wiki/%D0%9E%D0%BC%D1%81%D0%BA%D0%B0%D1%8F_%D0%BE%D0%B1%D0%BB%D0%B0%D1%81%D1%82%D1%8C"/>
    <hyperlink ref="C18" r:id="rId296" tooltip="Краснодар" display="https://ru.wikipedia.org/wiki/%D0%9A%D1%80%D0%B0%D1%81%D0%BD%D0%BE%D0%B4%D0%B0%D1%80"/>
    <hyperlink ref="D18" r:id="rId297" tooltip="Краснодарский край" display="https://ru.wikipedia.org/wiki/%D0%9A%D1%80%D0%B0%D1%81%D0%BD%D0%BE%D0%B4%D0%B0%D1%80%D1%81%D0%BA%D0%B8%D0%B9_%D0%BA%D1%80%D0%B0%D0%B9"/>
    <hyperlink ref="C19" r:id="rId298" tooltip="Воронеж" display="https://ru.wikipedia.org/wiki/%D0%92%D0%BE%D1%80%D0%BE%D0%BD%D0%B5%D0%B6"/>
    <hyperlink ref="D19" r:id="rId299" tooltip="Воронежская область" display="https://ru.wikipedia.org/wiki/%D0%92%D0%BE%D1%80%D0%BE%D0%BD%D0%B5%D0%B6%D1%81%D0%BA%D0%B0%D1%8F_%D0%BE%D0%B1%D0%BB%D0%B0%D1%81%D1%82%D1%8C"/>
    <hyperlink ref="C20" r:id="rId300" tooltip="Пермь" display="https://ru.wikipedia.org/wiki/%D0%9F%D0%B5%D1%80%D0%BC%D1%8C"/>
    <hyperlink ref="D20" r:id="rId301" tooltip="Пермский край" display="https://ru.wikipedia.org/wiki/%D0%9F%D0%B5%D1%80%D0%BC%D1%81%D0%BA%D0%B8%D0%B9_%D0%BA%D1%80%D0%B0%D0%B9"/>
    <hyperlink ref="C21" r:id="rId302" tooltip="Волгоград" display="https://ru.wikipedia.org/wiki/%D0%92%D0%BE%D0%BB%D0%B3%D0%BE%D0%B3%D1%80%D0%B0%D0%B4"/>
    <hyperlink ref="D21" r:id="rId303" tooltip="Волгоградская область" display="https://ru.wikipedia.org/wiki/%D0%92%D0%BE%D0%BB%D0%B3%D0%BE%D0%B3%D1%80%D0%B0%D0%B4%D1%81%D0%BA%D0%B0%D1%8F_%D0%BE%D0%B1%D0%BB%D0%B0%D1%81%D1%82%D1%8C"/>
    <hyperlink ref="J5" r:id="rId304" location="cite_note-2021RU-29" display="https://ru.wikipedia.org/wiki/%D0%93%D0%BE%D1%80%D0%BE%D0%B4%D0%B0_%D0%A0%D0%BE%D1%81%D1%81%D0%B8%D0%B8 - cite_note-2021RU-29"/>
    <hyperlink ref="H6" r:id="rId305" tooltip="Саратов" display="https://ru.wikipedia.org/wiki/%D0%A1%D0%B0%D1%80%D0%B0%D1%82%D0%BE%D0%B2"/>
    <hyperlink ref="I6" r:id="rId306" tooltip="Саратовская область" display="https://ru.wikipedia.org/wiki/%D0%A1%D0%B0%D1%80%D0%B0%D1%82%D0%BE%D0%B2%D1%81%D0%BA%D0%B0%D1%8F_%D0%BE%D0%B1%D0%BB%D0%B0%D1%81%D1%82%D1%8C"/>
    <hyperlink ref="H7" r:id="rId307" tooltip="Тюмень" display="https://ru.wikipedia.org/wiki/%D0%A2%D1%8E%D0%BC%D0%B5%D0%BD%D1%8C"/>
    <hyperlink ref="I7" r:id="rId308" tooltip="Тюменская область" display="https://ru.wikipedia.org/wiki/%D0%A2%D1%8E%D0%BC%D0%B5%D0%BD%D1%81%D0%BA%D0%B0%D1%8F_%D0%BE%D0%B1%D0%BB%D0%B0%D1%81%D1%82%D1%8C"/>
    <hyperlink ref="H8" r:id="rId309" tooltip="Тольятти" display="https://ru.wikipedia.org/wiki/%D0%A2%D0%BE%D0%BB%D1%8C%D1%8F%D1%82%D1%82%D0%B8"/>
    <hyperlink ref="I8" r:id="rId310" tooltip="Самарская область" display="https://ru.wikipedia.org/wiki/%D0%A1%D0%B0%D0%BC%D0%B0%D1%80%D1%81%D0%BA%D0%B0%D1%8F_%D0%BE%D0%B1%D0%BB%D0%B0%D1%81%D1%82%D1%8C"/>
    <hyperlink ref="H9" r:id="rId311" tooltip="Барнаул" display="https://ru.wikipedia.org/wiki/%D0%91%D0%B0%D1%80%D0%BD%D0%B0%D1%83%D0%BB"/>
    <hyperlink ref="I9" r:id="rId312" tooltip="Алтайский край" display="https://ru.wikipedia.org/wiki/%D0%90%D0%BB%D1%82%D0%B0%D0%B9%D1%81%D0%BA%D0%B8%D0%B9_%D0%BA%D1%80%D0%B0%D0%B9"/>
    <hyperlink ref="H10" r:id="rId313" tooltip="Ижевск" display="https://ru.wikipedia.org/wiki/%D0%98%D0%B6%D0%B5%D0%B2%D1%81%D0%BA"/>
    <hyperlink ref="I10" r:id="rId314" tooltip="Удмуртия" display="https://ru.wikipedia.org/wiki/%D0%A3%D0%B4%D0%BC%D1%83%D1%80%D1%82%D0%B8%D1%8F"/>
    <hyperlink ref="H11" r:id="rId315" tooltip="Махачкала" display="https://ru.wikipedia.org/wiki/%D0%9C%D0%B0%D1%85%D0%B0%D1%87%D0%BA%D0%B0%D0%BB%D0%B0"/>
    <hyperlink ref="I11" r:id="rId316" tooltip="Дагестан" display="https://ru.wikipedia.org/wiki/%D0%94%D0%B0%D0%B3%D0%B5%D1%81%D1%82%D0%B0%D0%BD"/>
    <hyperlink ref="H12" r:id="rId317" tooltip="Хабаровск" display="https://ru.wikipedia.org/wiki/%D0%A5%D0%B0%D0%B1%D0%B0%D1%80%D0%BE%D0%B2%D1%81%D0%BA"/>
    <hyperlink ref="I12" r:id="rId318" tooltip="Хабаровский край" display="https://ru.wikipedia.org/wiki/%D0%A5%D0%B0%D0%B1%D0%B0%D1%80%D0%BE%D0%B2%D1%81%D0%BA%D0%B8%D0%B9_%D0%BA%D1%80%D0%B0%D0%B9"/>
    <hyperlink ref="H13" r:id="rId319" tooltip="Ульяновск" display="https://ru.wikipedia.org/wiki/%D0%A3%D0%BB%D1%8C%D1%8F%D0%BD%D0%BE%D0%B2%D1%81%D0%BA"/>
    <hyperlink ref="I13" r:id="rId320" tooltip="Ульяновская область" display="https://ru.wikipedia.org/wiki/%D0%A3%D0%BB%D1%8C%D1%8F%D0%BD%D0%BE%D0%B2%D1%81%D0%BA%D0%B0%D1%8F_%D0%BE%D0%B1%D0%BB%D0%B0%D1%81%D1%82%D1%8C"/>
    <hyperlink ref="H14" r:id="rId321" tooltip="Иркутск" display="https://ru.wikipedia.org/wiki/%D0%98%D1%80%D0%BA%D1%83%D1%82%D1%81%D0%BA"/>
    <hyperlink ref="I14" r:id="rId322" tooltip="Иркутская область" display="https://ru.wikipedia.org/wiki/%D0%98%D1%80%D0%BA%D1%83%D1%82%D1%81%D0%BA%D0%B0%D1%8F_%D0%BE%D0%B1%D0%BB%D0%B0%D1%81%D1%82%D1%8C"/>
    <hyperlink ref="H15" r:id="rId323" tooltip="Владивосток" display="https://ru.wikipedia.org/wiki/%D0%92%D0%BB%D0%B0%D0%B4%D0%B8%D0%B2%D0%BE%D1%81%D1%82%D0%BE%D0%BA"/>
    <hyperlink ref="I15" r:id="rId324" tooltip="Приморский край" display="https://ru.wikipedia.org/wiki/%D0%9F%D1%80%D0%B8%D0%BC%D0%BE%D1%80%D1%81%D0%BA%D0%B8%D0%B9_%D0%BA%D1%80%D0%B0%D0%B9"/>
    <hyperlink ref="H16" r:id="rId325" tooltip="Ярославль" display="https://ru.wikipedia.org/wiki/%D0%AF%D1%80%D0%BE%D1%81%D0%BB%D0%B0%D0%B2%D0%BB%D1%8C"/>
    <hyperlink ref="I16" r:id="rId326" tooltip="Ярославская область" display="https://ru.wikipedia.org/wiki/%D0%AF%D1%80%D0%BE%D1%81%D0%BB%D0%B0%D0%B2%D1%81%D0%BA%D0%B0%D1%8F_%D0%BE%D0%B1%D0%BB%D0%B0%D1%81%D1%82%D1%8C"/>
    <hyperlink ref="H17" r:id="rId327" tooltip="Кемерово" display="https://ru.wikipedia.org/wiki/%D0%9A%D0%B5%D0%BC%D0%B5%D1%80%D0%BE%D0%B2%D0%BE"/>
    <hyperlink ref="I17" r:id="rId328" tooltip="Кемеровская область" display="https://ru.wikipedia.org/wiki/%D0%9A%D0%B5%D0%BC%D0%B5%D1%80%D0%BE%D0%B2%D1%81%D0%BA%D0%B0%D1%8F_%D0%BE%D0%B1%D0%BB%D0%B0%D1%81%D1%82%D1%8C"/>
    <hyperlink ref="H18" r:id="rId329" tooltip="Томск" display="https://ru.wikipedia.org/wiki/%D0%A2%D0%BE%D0%BC%D1%81%D0%BA"/>
    <hyperlink ref="I18" r:id="rId330" tooltip="Томская область" display="https://ru.wikipedia.org/wiki/%D0%A2%D0%BE%D0%BC%D1%81%D0%BA%D0%B0%D1%8F_%D0%BE%D0%B1%D0%BB%D0%B0%D1%81%D1%82%D1%8C"/>
    <hyperlink ref="H19" r:id="rId331" tooltip="Набережные Челны" display="https://ru.wikipedia.org/wiki/%D0%9D%D0%B0%D0%B1%D0%B5%D1%80%D0%B5%D0%B6%D0%BD%D1%8B%D0%B5_%D0%A7%D0%B5%D0%BB%D0%BD%D1%8B"/>
    <hyperlink ref="I19" r:id="rId332" tooltip="Татарстан" display="https://ru.wikipedia.org/wiki/%D0%A2%D0%B0%D1%82%D0%B0%D1%80%D1%81%D1%82%D0%B0%D0%BD"/>
    <hyperlink ref="H20" r:id="rId333" tooltip="Севастополь" display="https://ru.wikipedia.org/wiki/%D0%A1%D0%B5%D0%B2%D0%B0%D1%81%D1%82%D0%BE%D0%BF%D0%BE%D0%BB%D1%8C"/>
    <hyperlink ref="I20" r:id="rId334" tooltip="Севастополь" display="https://ru.wikipedia.org/wiki/%D0%A1%D0%B5%D0%B2%D0%B0%D1%81%D1%82%D0%BE%D0%BF%D0%BE%D0%BB%D1%8C"/>
    <hyperlink ref="H21" r:id="rId335" tooltip="Ставрополь" display="https://ru.wikipedia.org/wiki/%D0%A1%D1%82%D0%B0%D0%B2%D1%80%D0%BE%D0%BF%D0%BE%D0%BB%D1%8C"/>
    <hyperlink ref="I21" r:id="rId336" tooltip="Ставропольский край" display="https://ru.wikipedia.org/wiki/%D0%A1%D1%82%D0%B0%D0%B2%D1%80%D0%BE%D0%BF%D0%BE%D0%BB%D1%8C%D1%81%D0%BA%D0%B8%D0%B9_%D0%BA%D1%80%D0%B0%D0%B9"/>
    <hyperlink ref="H22" r:id="rId337" tooltip="Оренбург" display="https://ru.wikipedia.org/wiki/%D0%9E%D1%80%D0%B5%D0%BD%D0%B1%D1%83%D1%80%D0%B3"/>
    <hyperlink ref="I22" r:id="rId338" tooltip="Оренбургская область" display="https://ru.wikipedia.org/wiki/%D0%9E%D1%80%D0%B5%D0%BD%D0%B1%D1%83%D1%80%D0%B3%D1%81%D0%BA%D0%B0%D1%8F_%D0%BE%D0%B1%D0%BB%D0%B0%D1%81%D1%82%D1%8C"/>
    <hyperlink ref="H23" r:id="rId339" tooltip="Новокузнецк" display="https://ru.wikipedia.org/wiki/%D0%9D%D0%BE%D0%B2%D0%BE%D0%BA%D1%83%D0%B7%D0%BD%D0%B5%D1%86%D0%BA"/>
    <hyperlink ref="I23" r:id="rId340" tooltip="Кемеровская область" display="https://ru.wikipedia.org/wiki/%D0%9A%D0%B5%D0%BC%D0%B5%D1%80%D0%BE%D0%B2%D1%81%D0%BA%D0%B0%D1%8F_%D0%BE%D0%B1%D0%BB%D0%B0%D1%81%D1%82%D1%8C"/>
    <hyperlink ref="H24" r:id="rId341" tooltip="Рязань" display="https://ru.wikipedia.org/wiki/%D0%A0%D1%8F%D0%B7%D0%B0%D0%BD%D1%8C"/>
    <hyperlink ref="I24" r:id="rId342" tooltip="Рязанская область" display="https://ru.wikipedia.org/wiki/%D0%A0%D1%8F%D0%B7%D0%B0%D0%BD%D1%81%D0%BA%D0%B0%D1%8F_%D0%BE%D0%B1%D0%BB%D0%B0%D1%81%D1%82%D1%8C"/>
    <hyperlink ref="H25" r:id="rId343" tooltip="Балашиха" display="https://ru.wikipedia.org/wiki/%D0%91%D0%B0%D0%BB%D0%B0%D1%88%D0%B8%D1%85%D0%B0"/>
    <hyperlink ref="I25" r:id="rId344" tooltip="Московская область" display="https://ru.wikipedia.org/wiki/%D0%9C%D0%BE%D1%81%D0%BA%D0%BE%D0%B2%D1%81%D0%BA%D0%B0%D1%8F_%D0%BE%D0%B1%D0%BB%D0%B0%D1%81%D1%82%D1%8C"/>
    <hyperlink ref="H26" r:id="rId345" tooltip="Пенза" display="https://ru.wikipedia.org/wiki/%D0%9F%D0%B5%D0%BD%D0%B7%D0%B0"/>
    <hyperlink ref="I26" r:id="rId346" tooltip="Пензенская область" display="https://ru.wikipedia.org/wiki/%D0%9F%D0%B5%D0%BD%D0%B7%D0%B5%D0%BD%D1%81%D0%BA%D0%B0%D1%8F_%D0%BE%D0%B1%D0%BB%D0%B0%D1%81%D1%82%D1%8C"/>
    <hyperlink ref="N46" r:id="rId347" tooltip="Мытищи" display="https://ru.wikipedia.org/wiki/%D0%9C%D1%8B%D1%82%D0%B8%D1%89%D0%B8"/>
    <hyperlink ref="O46" r:id="rId348" tooltip="Московская область" display="https://ru.wikipedia.org/wiki/%D0%9C%D0%BE%D1%81%D0%BA%D0%BE%D0%B2%D1%81%D0%BA%D0%B0%D1%8F_%D0%BE%D0%B1%D0%BB%D0%B0%D1%81%D1%82%D1%8C"/>
  </hyperlinks>
  <pageMargins left="0.7" right="0.7" top="0.75" bottom="0.75" header="0.3" footer="0.3"/>
  <pageSetup paperSize="9" orientation="portrait" r:id="rId3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workbookViewId="0"/>
  </sheetViews>
  <sheetFormatPr defaultColWidth="12.42578125" defaultRowHeight="15" customHeight="1" x14ac:dyDescent="0.2"/>
  <cols>
    <col min="1" max="1" width="11.7109375" customWidth="1"/>
    <col min="2" max="2" width="20.140625" customWidth="1"/>
    <col min="3" max="26" width="10.5703125" customWidth="1"/>
  </cols>
  <sheetData>
    <row r="1" spans="1:26" ht="15.75" customHeight="1" x14ac:dyDescent="0.2">
      <c r="A1" s="82" t="s">
        <v>64</v>
      </c>
      <c r="B1" s="83"/>
      <c r="C1" s="84" t="s">
        <v>77</v>
      </c>
      <c r="D1" s="84" t="s">
        <v>78</v>
      </c>
      <c r="E1" s="84" t="s">
        <v>79</v>
      </c>
      <c r="F1" s="84" t="s">
        <v>80</v>
      </c>
      <c r="G1" s="84" t="s">
        <v>81</v>
      </c>
      <c r="H1" s="84" t="s">
        <v>82</v>
      </c>
      <c r="I1" s="84" t="s">
        <v>83</v>
      </c>
      <c r="J1" s="84" t="s">
        <v>84</v>
      </c>
      <c r="K1" s="84" t="s">
        <v>85</v>
      </c>
      <c r="L1" s="84" t="s">
        <v>86</v>
      </c>
      <c r="M1" s="84" t="s">
        <v>87</v>
      </c>
      <c r="N1" s="84" t="s">
        <v>88</v>
      </c>
      <c r="O1" s="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15.75" customHeight="1" x14ac:dyDescent="0.2">
      <c r="A2" s="86" t="s">
        <v>1</v>
      </c>
      <c r="B2" s="87" t="s">
        <v>2</v>
      </c>
      <c r="C2" s="88">
        <v>1</v>
      </c>
      <c r="D2" s="88">
        <v>2</v>
      </c>
      <c r="E2" s="88">
        <v>3</v>
      </c>
      <c r="F2" s="88">
        <v>4</v>
      </c>
      <c r="G2" s="88">
        <v>5</v>
      </c>
      <c r="H2" s="88">
        <v>6</v>
      </c>
      <c r="I2" s="88">
        <v>7</v>
      </c>
      <c r="J2" s="88">
        <v>8</v>
      </c>
      <c r="K2" s="88">
        <v>9</v>
      </c>
      <c r="L2" s="88">
        <v>10</v>
      </c>
      <c r="M2" s="88">
        <v>11</v>
      </c>
      <c r="N2" s="88">
        <v>12</v>
      </c>
      <c r="O2" s="89" t="s">
        <v>3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12.75" customHeight="1" x14ac:dyDescent="0.2">
      <c r="A3" s="83"/>
      <c r="B3" s="90" t="s">
        <v>89</v>
      </c>
      <c r="C3" s="91">
        <f>Экономика!C4</f>
        <v>0</v>
      </c>
      <c r="D3" s="91">
        <f>Экономика!D4</f>
        <v>0</v>
      </c>
      <c r="E3" s="91">
        <f>Экономика!E4</f>
        <v>0</v>
      </c>
      <c r="F3" s="91">
        <f>Экономика!F4</f>
        <v>0</v>
      </c>
      <c r="G3" s="91">
        <f>Экономика!G4</f>
        <v>0</v>
      </c>
      <c r="H3" s="91">
        <f>Экономика!H4</f>
        <v>0</v>
      </c>
      <c r="I3" s="91">
        <f>Экономика!I4</f>
        <v>57000</v>
      </c>
      <c r="J3" s="91">
        <f>Экономика!J4</f>
        <v>841728.91999999993</v>
      </c>
      <c r="K3" s="91">
        <f>Экономика!P4</f>
        <v>6405868.2134078126</v>
      </c>
      <c r="L3" s="91">
        <f>Экономика!Q4</f>
        <v>6976803.0940782027</v>
      </c>
      <c r="M3" s="91">
        <f>Экономика!R4</f>
        <v>6983664.7187821139</v>
      </c>
      <c r="N3" s="91" t="e">
        <f>Экономика!#REF!</f>
        <v>#REF!</v>
      </c>
      <c r="O3" s="92">
        <f>Экономика!T4</f>
        <v>45936024.639145598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2.75" customHeight="1" x14ac:dyDescent="0.2">
      <c r="A4" s="83"/>
      <c r="B4" s="90" t="s">
        <v>26</v>
      </c>
      <c r="C4" s="91">
        <f>Экономика!C60</f>
        <v>300.99</v>
      </c>
      <c r="D4" s="91">
        <f>Экономика!D60</f>
        <v>3540</v>
      </c>
      <c r="E4" s="91">
        <f>Экономика!E60</f>
        <v>200</v>
      </c>
      <c r="F4" s="91">
        <f>Экономика!F60</f>
        <v>200</v>
      </c>
      <c r="G4" s="91">
        <f>Экономика!G60</f>
        <v>5200</v>
      </c>
      <c r="H4" s="91">
        <f>Экономика!H60</f>
        <v>16200</v>
      </c>
      <c r="I4" s="91">
        <f>Экономика!I60</f>
        <v>21200</v>
      </c>
      <c r="J4" s="91">
        <f>Экономика!J60</f>
        <v>30200</v>
      </c>
      <c r="K4" s="91">
        <f>Экономика!P60</f>
        <v>545200</v>
      </c>
      <c r="L4" s="91">
        <f>Экономика!Q60</f>
        <v>371700</v>
      </c>
      <c r="M4" s="91">
        <f>Экономика!R60</f>
        <v>316700</v>
      </c>
      <c r="N4" s="91" t="e">
        <f>Экономика!#REF!</f>
        <v>#REF!</v>
      </c>
      <c r="O4" s="92">
        <f>Экономика!T60</f>
        <v>2098340.9900000002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2.75" customHeight="1" x14ac:dyDescent="0.2">
      <c r="A5" s="83"/>
      <c r="B5" s="90" t="s">
        <v>90</v>
      </c>
      <c r="C5" s="91">
        <f>Экономика!C69</f>
        <v>0</v>
      </c>
      <c r="D5" s="91">
        <f>Экономика!D69</f>
        <v>120</v>
      </c>
      <c r="E5" s="91">
        <f>Экономика!E69</f>
        <v>48870</v>
      </c>
      <c r="F5" s="91">
        <f>Экономика!F69</f>
        <v>149061.5</v>
      </c>
      <c r="G5" s="91">
        <f>Экономика!G69</f>
        <v>1996940.4750000001</v>
      </c>
      <c r="H5" s="91">
        <f>Экономика!H69</f>
        <v>1978464.8274999999</v>
      </c>
      <c r="I5" s="91">
        <f>Экономика!I69</f>
        <v>3817034.4836249999</v>
      </c>
      <c r="J5" s="91">
        <f>Экономика!J69</f>
        <v>443118.82712499995</v>
      </c>
      <c r="K5" s="91">
        <f>Экономика!P69</f>
        <v>1347270.4027582267</v>
      </c>
      <c r="L5" s="91">
        <f>Экономика!Q69</f>
        <v>1470450.5604815884</v>
      </c>
      <c r="M5" s="91">
        <f>Экономика!R69</f>
        <v>1620520.0511425091</v>
      </c>
      <c r="N5" s="91" t="e">
        <f>Экономика!#REF!</f>
        <v>#REF!</v>
      </c>
      <c r="O5" s="92">
        <f>Экономика!T69</f>
        <v>18296679.848126505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2.75" customHeight="1" x14ac:dyDescent="0.2">
      <c r="A6" s="83"/>
      <c r="B6" s="90" t="s">
        <v>91</v>
      </c>
      <c r="C6" s="91">
        <f>Экономика!C95</f>
        <v>-300.99</v>
      </c>
      <c r="D6" s="91">
        <f>Экономика!D95</f>
        <v>-3660</v>
      </c>
      <c r="E6" s="91">
        <f>Экономика!E95</f>
        <v>-49070</v>
      </c>
      <c r="F6" s="91">
        <f>Экономика!F95</f>
        <v>-149261.5</v>
      </c>
      <c r="G6" s="91">
        <f>Экономика!G95</f>
        <v>-2002140.4750000001</v>
      </c>
      <c r="H6" s="91">
        <f>Экономика!H95</f>
        <v>-1994664.8274999999</v>
      </c>
      <c r="I6" s="91">
        <f>Экономика!I95</f>
        <v>-3781234.4836249999</v>
      </c>
      <c r="J6" s="91">
        <f>Экономика!J95</f>
        <v>368410.09287499997</v>
      </c>
      <c r="K6" s="91">
        <f>Экономика!P95</f>
        <v>4513397.8106495859</v>
      </c>
      <c r="L6" s="91">
        <f>Экономика!Q95</f>
        <v>5134652.5335966144</v>
      </c>
      <c r="M6" s="91">
        <f>Экономика!R95</f>
        <v>5046444.6676396048</v>
      </c>
      <c r="N6" s="91" t="e">
        <f>Экономика!#REF!</f>
        <v>#REF!</v>
      </c>
      <c r="O6" s="92" t="e">
        <f>#REF!</f>
        <v>#REF!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2.75" customHeight="1" x14ac:dyDescent="0.2">
      <c r="A7" s="83"/>
      <c r="B7" s="90" t="s">
        <v>54</v>
      </c>
      <c r="C7" s="91">
        <f>Экономика!C97</f>
        <v>-300.99</v>
      </c>
      <c r="D7" s="91">
        <f>Экономика!D97</f>
        <v>-3660</v>
      </c>
      <c r="E7" s="91">
        <f>Экономика!E97</f>
        <v>-49070</v>
      </c>
      <c r="F7" s="91">
        <f>Экономика!F97</f>
        <v>-149261.5</v>
      </c>
      <c r="G7" s="91">
        <f>Экономика!G97</f>
        <v>-2002140.4750000001</v>
      </c>
      <c r="H7" s="91">
        <f>Экономика!H97</f>
        <v>-1994664.8274999999</v>
      </c>
      <c r="I7" s="91">
        <f>Экономика!I97</f>
        <v>-3784654.4836249999</v>
      </c>
      <c r="J7" s="91">
        <f>Экономика!J97</f>
        <v>317906.35767499998</v>
      </c>
      <c r="K7" s="91">
        <f>Экономика!P97</f>
        <v>4129045.7178451172</v>
      </c>
      <c r="L7" s="91">
        <f>Экономика!Q97</f>
        <v>4716044.3479519226</v>
      </c>
      <c r="M7" s="91">
        <f>Экономика!R97</f>
        <v>4627424.7845126782</v>
      </c>
      <c r="N7" s="91" t="e">
        <f>Экономика!#REF!</f>
        <v>#REF!</v>
      </c>
      <c r="O7" s="92" t="e">
        <f>#REF!</f>
        <v>#REF!</v>
      </c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2.75" customHeight="1" x14ac:dyDescent="0.2">
      <c r="A8" s="83"/>
      <c r="B8" s="90" t="s">
        <v>55</v>
      </c>
      <c r="C8" s="93">
        <f>Экономика!C98</f>
        <v>0</v>
      </c>
      <c r="D8" s="93">
        <f>Экономика!D98</f>
        <v>0</v>
      </c>
      <c r="E8" s="93">
        <f>Экономика!E98</f>
        <v>0</v>
      </c>
      <c r="F8" s="93">
        <f>Экономика!F98</f>
        <v>0</v>
      </c>
      <c r="G8" s="93">
        <f>Экономика!G98</f>
        <v>0</v>
      </c>
      <c r="H8" s="93">
        <f>Экономика!H98</f>
        <v>0</v>
      </c>
      <c r="I8" s="93">
        <f>Экономика!I98</f>
        <v>-66.397447081140342</v>
      </c>
      <c r="J8" s="93">
        <f>Экономика!J98</f>
        <v>0.37768258892067058</v>
      </c>
      <c r="K8" s="93">
        <f>Экономика!P98</f>
        <v>0.64457237961948877</v>
      </c>
      <c r="L8" s="93">
        <f>Экономика!Q98</f>
        <v>0.67596064907648379</v>
      </c>
      <c r="M8" s="93">
        <f>Экономика!R98</f>
        <v>0.66260695077006193</v>
      </c>
      <c r="N8" s="93" t="e">
        <f>Экономика!#REF!</f>
        <v>#REF!</v>
      </c>
      <c r="O8" s="92" t="e">
        <f>#REF!</f>
        <v>#REF!</v>
      </c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2.75" customHeight="1" x14ac:dyDescent="0.2">
      <c r="A9" s="83"/>
      <c r="B9" s="94" t="s">
        <v>56</v>
      </c>
      <c r="C9" s="95">
        <f>Экономика!C100</f>
        <v>301</v>
      </c>
      <c r="D9" s="95">
        <f>Экономика!D100</f>
        <v>3660</v>
      </c>
      <c r="E9" s="95">
        <f>Экономика!E100</f>
        <v>0</v>
      </c>
      <c r="F9" s="95">
        <f>Экономика!F100</f>
        <v>0</v>
      </c>
      <c r="G9" s="95">
        <f>Экономика!G100</f>
        <v>5000</v>
      </c>
      <c r="H9" s="95">
        <f>Экономика!H100</f>
        <v>6000</v>
      </c>
      <c r="I9" s="95">
        <f>Экономика!I100</f>
        <v>1000</v>
      </c>
      <c r="J9" s="95">
        <f>Экономика!J100</f>
        <v>0</v>
      </c>
      <c r="K9" s="95">
        <f>Экономика!P100</f>
        <v>0</v>
      </c>
      <c r="L9" s="95">
        <f>Экономика!Q100</f>
        <v>0</v>
      </c>
      <c r="M9" s="95">
        <f>Экономика!R100</f>
        <v>0</v>
      </c>
      <c r="N9" s="95" t="e">
        <f>Экономика!#REF!</f>
        <v>#REF!</v>
      </c>
      <c r="O9" s="92" t="e">
        <f>SUM(C9:N9)</f>
        <v>#REF!</v>
      </c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2.75" customHeight="1" x14ac:dyDescent="0.2">
      <c r="A10" s="83"/>
      <c r="B10" s="90" t="s">
        <v>68</v>
      </c>
      <c r="C10" s="91">
        <f>Экономика!C104</f>
        <v>9.9999999999909051E-3</v>
      </c>
      <c r="D10" s="91">
        <f>Экономика!D104</f>
        <v>0</v>
      </c>
      <c r="E10" s="91">
        <f>Экономика!E104</f>
        <v>930</v>
      </c>
      <c r="F10" s="91">
        <f>Экономика!F104</f>
        <v>738.5</v>
      </c>
      <c r="G10" s="91">
        <f>Экономика!G104</f>
        <v>2859.5249999999069</v>
      </c>
      <c r="H10" s="91">
        <f>Экономика!H104</f>
        <v>11335.172500000102</v>
      </c>
      <c r="I10" s="91">
        <f>Экономика!I104</f>
        <v>16345.516375000123</v>
      </c>
      <c r="J10" s="91">
        <f>Экономика!J104</f>
        <v>317906.35767499998</v>
      </c>
      <c r="K10" s="91">
        <f>Экономика!P104</f>
        <v>4129045.7178451172</v>
      </c>
      <c r="L10" s="91">
        <f>Экономика!Q104</f>
        <v>4716044.3479519226</v>
      </c>
      <c r="M10" s="91">
        <f>Экономика!R104</f>
        <v>4627424.7845126782</v>
      </c>
      <c r="N10" s="91" t="e">
        <f>Экономика!#REF!</f>
        <v>#REF!</v>
      </c>
      <c r="O10" s="89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2.75" customHeight="1" x14ac:dyDescent="0.2">
      <c r="A11" s="83"/>
      <c r="B11" s="90" t="s">
        <v>69</v>
      </c>
      <c r="C11" s="96">
        <f t="shared" ref="C11:N11" si="0">C10/(1+$C$14/4)^C2</f>
        <v>9.6795066936120628E-3</v>
      </c>
      <c r="D11" s="96">
        <f t="shared" si="0"/>
        <v>0</v>
      </c>
      <c r="E11" s="96">
        <f t="shared" si="0"/>
        <v>843.41752739539072</v>
      </c>
      <c r="F11" s="96">
        <f t="shared" si="0"/>
        <v>648.28115559497996</v>
      </c>
      <c r="G11" s="96">
        <f t="shared" si="0"/>
        <v>2429.7412132770519</v>
      </c>
      <c r="H11" s="96">
        <f t="shared" si="0"/>
        <v>9322.8238942744501</v>
      </c>
      <c r="I11" s="96">
        <f t="shared" si="0"/>
        <v>13012.813827776199</v>
      </c>
      <c r="J11" s="96">
        <f t="shared" si="0"/>
        <v>244976.82921483307</v>
      </c>
      <c r="K11" s="96">
        <f t="shared" si="0"/>
        <v>3079843.9482746501</v>
      </c>
      <c r="L11" s="96">
        <f t="shared" si="0"/>
        <v>3404945.1890727547</v>
      </c>
      <c r="M11" s="96">
        <f t="shared" si="0"/>
        <v>3233886.9791082582</v>
      </c>
      <c r="N11" s="96" t="e">
        <f t="shared" si="0"/>
        <v>#REF!</v>
      </c>
      <c r="O11" s="89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2.75" customHeight="1" x14ac:dyDescent="0.2">
      <c r="A12" s="83"/>
      <c r="B12" s="90" t="s">
        <v>70</v>
      </c>
      <c r="C12" s="95">
        <f>C11</f>
        <v>9.6795066936120628E-3</v>
      </c>
      <c r="D12" s="95">
        <f t="shared" ref="D12:N12" si="1">D11+C12</f>
        <v>9.6795066936120628E-3</v>
      </c>
      <c r="E12" s="95">
        <f t="shared" si="1"/>
        <v>843.42720690208432</v>
      </c>
      <c r="F12" s="95">
        <f t="shared" si="1"/>
        <v>1491.7083624970642</v>
      </c>
      <c r="G12" s="95">
        <f t="shared" si="1"/>
        <v>3921.4495757741161</v>
      </c>
      <c r="H12" s="95">
        <f t="shared" si="1"/>
        <v>13244.273470048567</v>
      </c>
      <c r="I12" s="95">
        <f t="shared" si="1"/>
        <v>26257.087297824764</v>
      </c>
      <c r="J12" s="95">
        <f t="shared" si="1"/>
        <v>271233.91651265783</v>
      </c>
      <c r="K12" s="95">
        <f t="shared" si="1"/>
        <v>3351077.864787308</v>
      </c>
      <c r="L12" s="95">
        <f t="shared" si="1"/>
        <v>6756023.0538600627</v>
      </c>
      <c r="M12" s="95">
        <f t="shared" si="1"/>
        <v>9989910.03296832</v>
      </c>
      <c r="N12" s="95" t="e">
        <f t="shared" si="1"/>
        <v>#REF!</v>
      </c>
      <c r="O12" s="89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2.75" customHeight="1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2.75" customHeight="1" x14ac:dyDescent="0.2">
      <c r="A14" s="83"/>
      <c r="B14" s="92" t="s">
        <v>71</v>
      </c>
      <c r="C14" s="92">
        <f>C15+C16*(C17-C15)</f>
        <v>0.132442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2.75" customHeight="1" x14ac:dyDescent="0.2">
      <c r="A15" s="83"/>
      <c r="B15" s="97" t="s">
        <v>72</v>
      </c>
      <c r="C15" s="98">
        <v>7.4499999999999997E-2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12.75" customHeight="1" x14ac:dyDescent="0.2">
      <c r="A16" s="83"/>
      <c r="B16" s="97" t="s">
        <v>73</v>
      </c>
      <c r="C16" s="99">
        <v>0.87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12.75" customHeight="1" x14ac:dyDescent="0.2">
      <c r="A17" s="83"/>
      <c r="B17" s="97" t="s">
        <v>74</v>
      </c>
      <c r="C17" s="98">
        <v>0.1411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2.75" customHeight="1" x14ac:dyDescent="0.2">
      <c r="A18" s="83"/>
      <c r="B18" s="85"/>
      <c r="C18" s="85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2.75" customHeight="1" x14ac:dyDescent="0.2">
      <c r="A19" s="83"/>
      <c r="B19" s="92" t="s">
        <v>75</v>
      </c>
      <c r="C19" s="92" t="e">
        <f>SUM(C11:N11)</f>
        <v>#REF!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2.75" customHeight="1" x14ac:dyDescent="0.2">
      <c r="A20" s="83"/>
      <c r="B20" s="100" t="s">
        <v>92</v>
      </c>
      <c r="C20" s="92" t="e">
        <f>N12</f>
        <v>#REF!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2.75" customHeight="1" x14ac:dyDescent="0.2">
      <c r="A21" s="83"/>
      <c r="B21" s="85"/>
      <c r="C21" s="85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2.75" customHeight="1" x14ac:dyDescent="0.2">
      <c r="A22" s="83"/>
      <c r="B22" s="85"/>
      <c r="C22" s="101"/>
      <c r="D22" s="102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2.75" customHeight="1" x14ac:dyDescent="0.2">
      <c r="A23" s="83"/>
      <c r="B23" s="85"/>
      <c r="C23" s="101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2.75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2.75" customHeight="1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2.75" customHeight="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2.75" customHeight="1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2.75" customHeight="1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2.75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2.75" customHeight="1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2.75" customHeight="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12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2.75" customHeight="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2.7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2.75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2.75" customHeight="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2.75" customHeight="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2.75" customHeight="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2.75" customHeight="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12.7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12.75" customHeight="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2.75" customHeight="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ht="12.75" customHeigh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12.75" customHeight="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12.75" customHeight="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ht="12.7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12.7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12.7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ht="12.7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ht="12.7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2.7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2.7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12.7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12.7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ht="12.7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12.7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12.7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2.7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ht="12.7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2.7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ht="12.7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12.75" customHeight="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2.7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12.75" customHeight="1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12.75" customHeight="1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12.75" customHeight="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2.75" customHeight="1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12.75" customHeight="1" x14ac:dyDescent="0.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12.75" customHeight="1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ht="12.75" customHeight="1" x14ac:dyDescent="0.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ht="12.75" customHeight="1" x14ac:dyDescent="0.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2.75" customHeight="1" x14ac:dyDescent="0.2">
      <c r="A74" s="83"/>
      <c r="D74" s="103" t="s">
        <v>93</v>
      </c>
      <c r="E74" s="103">
        <f>SUM(C9:K9)/L10</f>
        <v>3.3844041366853394E-3</v>
      </c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ht="12.75" customHeight="1" x14ac:dyDescent="0.2">
      <c r="A75" s="83"/>
      <c r="D75" s="103" t="s">
        <v>94</v>
      </c>
      <c r="E75" s="104" t="e">
        <f>C19/O9</f>
        <v>#REF!</v>
      </c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ht="12.75" customHeight="1" x14ac:dyDescent="0.2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ht="12.75" customHeight="1" x14ac:dyDescent="0.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12.75" customHeight="1" x14ac:dyDescent="0.2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ht="12.75" customHeight="1" x14ac:dyDescent="0.2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12.75" customHeight="1" x14ac:dyDescent="0.2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2.75" customHeight="1" x14ac:dyDescent="0.2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2.75" customHeight="1" x14ac:dyDescent="0.2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12.75" customHeight="1" x14ac:dyDescent="0.2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ht="12.75" customHeight="1" x14ac:dyDescent="0.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ht="12.75" customHeight="1" x14ac:dyDescent="0.2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ht="12.75" customHeight="1" x14ac:dyDescent="0.2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ht="12.75" customHeight="1" x14ac:dyDescent="0.2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ht="12.75" customHeight="1" x14ac:dyDescent="0.2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ht="12.75" customHeight="1" x14ac:dyDescent="0.2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ht="12.75" customHeight="1" x14ac:dyDescent="0.2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ht="12.75" customHeight="1" x14ac:dyDescent="0.2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ht="12.75" customHeight="1" x14ac:dyDescent="0.2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ht="12.75" customHeight="1" x14ac:dyDescent="0.2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ht="12.75" customHeight="1" x14ac:dyDescent="0.2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ht="12.75" customHeight="1" x14ac:dyDescent="0.2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ht="12.75" customHeight="1" x14ac:dyDescent="0.2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ht="12.75" customHeight="1" x14ac:dyDescent="0.2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ht="12.75" customHeight="1" x14ac:dyDescent="0.2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ht="12.75" customHeight="1" x14ac:dyDescent="0.2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ht="12.75" customHeight="1" x14ac:dyDescent="0.2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</sheetData>
  <pageMargins left="0.70000004768371604" right="0.70000004768371604" top="0.75" bottom="0.75" header="0" footer="0"/>
  <pageSetup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Экономика</vt:lpstr>
      <vt:lpstr>Инвестиции</vt:lpstr>
      <vt:lpstr>масштабирование</vt:lpstr>
      <vt:lpstr>Инвест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Овчаров</dc:creator>
  <cp:lastModifiedBy>Овчарова Людмила Владимировна</cp:lastModifiedBy>
  <dcterms:created xsi:type="dcterms:W3CDTF">2024-10-23T18:12:30Z</dcterms:created>
  <dcterms:modified xsi:type="dcterms:W3CDTF">2025-04-14T07:50:06Z</dcterms:modified>
</cp:coreProperties>
</file>