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8800" windowHeight="12330"/>
  </bookViews>
  <sheets>
    <sheet name="Sheet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D10" i="2" l="1"/>
  <c r="D9" i="2"/>
  <c r="C9" i="2"/>
  <c r="C8" i="2" s="1"/>
  <c r="D6" i="2"/>
  <c r="D8" i="2" l="1"/>
  <c r="D13" i="2" s="1"/>
  <c r="C13" i="2"/>
  <c r="C12" i="2"/>
  <c r="B13" i="1"/>
  <c r="C10" i="2"/>
  <c r="C6" i="2"/>
  <c r="B6" i="1"/>
  <c r="B9" i="1"/>
  <c r="B22" i="1"/>
  <c r="B11" i="1"/>
  <c r="B15" i="1"/>
  <c r="D12" i="2" l="1"/>
  <c r="B21" i="1"/>
</calcChain>
</file>

<file path=xl/sharedStrings.xml><?xml version="1.0" encoding="utf-8"?>
<sst xmlns="http://schemas.openxmlformats.org/spreadsheetml/2006/main" count="41" uniqueCount="41">
  <si>
    <t>Средний чек</t>
  </si>
  <si>
    <t>сегмент - мамы, покупающие в подарок ребенку</t>
  </si>
  <si>
    <t>САС</t>
  </si>
  <si>
    <t>стоимость привлечения клиента</t>
  </si>
  <si>
    <t>Переменные расходы</t>
  </si>
  <si>
    <t>закупочная цена одного комплекта</t>
  </si>
  <si>
    <t>стоимость курьерской доставки</t>
  </si>
  <si>
    <t>2 смс-уведомления о статусе заказа</t>
  </si>
  <si>
    <t>Налоги (УСН 6%)</t>
  </si>
  <si>
    <t>налог УСН в 6%</t>
  </si>
  <si>
    <t>Маржа (Gross margin)</t>
  </si>
  <si>
    <t>маржа на одной сделке</t>
  </si>
  <si>
    <t>Постоянные расходы</t>
  </si>
  <si>
    <t>ФОТ</t>
  </si>
  <si>
    <t>один менеджер с зарплатой 40 000 рублей на руки</t>
  </si>
  <si>
    <t>офис-склад с арендной платой в 20000 рублей</t>
  </si>
  <si>
    <t>Бухгалтерия</t>
  </si>
  <si>
    <t>бухгалтерский учет и сдача отчетности (делаем на аутсорсе)</t>
  </si>
  <si>
    <t>Поддержка сайта</t>
  </si>
  <si>
    <t>добавление товаров, хостинг, доменное имя и прочие действия</t>
  </si>
  <si>
    <t>Точка безубыточности</t>
  </si>
  <si>
    <t>столько заказов нужно обработать, чтобы выйти в ноль</t>
  </si>
  <si>
    <t>Прибыль 1 млн.рублей</t>
  </si>
  <si>
    <t>столько заказов нужно обработать, чтобы заработать 1 млн.рублей</t>
  </si>
  <si>
    <t xml:space="preserve">Амортизация </t>
  </si>
  <si>
    <t>Дорога до объекта</t>
  </si>
  <si>
    <t>Оплтат труда эксперта</t>
  </si>
  <si>
    <t>Обслуживание счета</t>
  </si>
  <si>
    <t>Оплата труда продажникам</t>
  </si>
  <si>
    <t>Объем продаж, ед.</t>
  </si>
  <si>
    <t>Количество клиентов</t>
  </si>
  <si>
    <t>Средний чек, руб</t>
  </si>
  <si>
    <t>Выручка, тыс. руб.</t>
  </si>
  <si>
    <t>Постоянные, тыс. руб.</t>
  </si>
  <si>
    <t xml:space="preserve">Маржа, % </t>
  </si>
  <si>
    <t>Переменные, руб.</t>
  </si>
  <si>
    <t>Расходы, руб., в т.ч.:</t>
  </si>
  <si>
    <t>Разработка ПО, руб.</t>
  </si>
  <si>
    <t>Операционная прибыль,  руб.</t>
  </si>
  <si>
    <t>Активы, руб.</t>
  </si>
  <si>
    <t>Кредиты, займы,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</si>
</sst>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18"/>
      <name val="Arial"/>
      <family val="2"/>
      <charset val="204"/>
      <scheme val="minor"/>
    </font>
    <font>
      <sz val="13"/>
      <color rgb="FF1F4E79"/>
      <name val="Montserrat"/>
    </font>
    <font>
      <sz val="11"/>
      <color rgb="FF1F4E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BCBCB"/>
      </left>
      <right style="medium">
        <color rgb="FFCBCBCB"/>
      </right>
      <top style="medium">
        <color rgb="FFCBCBCB"/>
      </top>
      <bottom style="medium">
        <color rgb="FFCBCBCB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0" xfId="0" applyFont="1"/>
    <xf numFmtId="0" fontId="2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1" fillId="2" borderId="4" xfId="0" applyFont="1" applyFill="1" applyBorder="1"/>
    <xf numFmtId="0" fontId="2" fillId="2" borderId="4" xfId="0" applyFont="1" applyFill="1" applyBorder="1"/>
    <xf numFmtId="0" fontId="2" fillId="0" borderId="5" xfId="0" applyFont="1" applyBorder="1" applyAlignment="1"/>
    <xf numFmtId="0" fontId="2" fillId="0" borderId="6" xfId="0" applyFont="1" applyBorder="1"/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22"/>
  <sheetViews>
    <sheetView tabSelected="1" workbookViewId="0">
      <selection activeCell="B14" sqref="B14"/>
    </sheetView>
  </sheetViews>
  <sheetFormatPr defaultColWidth="12.5703125" defaultRowHeight="15.75" customHeight="1"/>
  <cols>
    <col min="1" max="1" width="27" customWidth="1"/>
    <col min="3" max="3" width="4.42578125" customWidth="1"/>
  </cols>
  <sheetData>
    <row r="2" spans="1:4" ht="1.5" customHeight="1"/>
    <row r="3" spans="1:4" ht="12.75">
      <c r="A3" s="1" t="s">
        <v>0</v>
      </c>
      <c r="B3" s="2">
        <v>70000</v>
      </c>
      <c r="C3" s="3"/>
      <c r="D3" s="4" t="s">
        <v>1</v>
      </c>
    </row>
    <row r="4" spans="1:4" ht="12.75">
      <c r="A4" s="5" t="s">
        <v>2</v>
      </c>
      <c r="B4" s="6">
        <v>4000</v>
      </c>
      <c r="C4" s="3"/>
      <c r="D4" s="4" t="s">
        <v>3</v>
      </c>
    </row>
    <row r="5" spans="1:4" ht="12.75">
      <c r="A5" s="5"/>
      <c r="B5" s="7"/>
      <c r="C5" s="3"/>
      <c r="D5" s="3"/>
    </row>
    <row r="6" spans="1:4" ht="12.75">
      <c r="A6" s="5" t="s">
        <v>4</v>
      </c>
      <c r="B6" s="7">
        <f>SUM(B7:B12)</f>
        <v>27650</v>
      </c>
      <c r="C6" s="3"/>
      <c r="D6" s="3"/>
    </row>
    <row r="7" spans="1:4" ht="12.75">
      <c r="A7" s="8" t="s">
        <v>24</v>
      </c>
      <c r="B7" s="9">
        <v>1500</v>
      </c>
      <c r="C7" s="3"/>
      <c r="D7" s="4" t="s">
        <v>5</v>
      </c>
    </row>
    <row r="8" spans="1:4" ht="12.75">
      <c r="A8" s="8" t="s">
        <v>25</v>
      </c>
      <c r="B8" s="9">
        <v>1000</v>
      </c>
      <c r="C8" s="3"/>
      <c r="D8" s="4" t="s">
        <v>6</v>
      </c>
    </row>
    <row r="9" spans="1:4" ht="12.75">
      <c r="A9" s="8" t="s">
        <v>28</v>
      </c>
      <c r="B9" s="9">
        <f>B3*0.07</f>
        <v>4900.0000000000009</v>
      </c>
      <c r="C9" s="3"/>
      <c r="D9" s="4"/>
    </row>
    <row r="10" spans="1:4" ht="12.75">
      <c r="A10" s="8" t="s">
        <v>26</v>
      </c>
      <c r="B10" s="9">
        <v>15000</v>
      </c>
      <c r="C10" s="3"/>
      <c r="D10" s="4" t="s">
        <v>7</v>
      </c>
    </row>
    <row r="11" spans="1:4" ht="12.75">
      <c r="A11" s="8" t="s">
        <v>8</v>
      </c>
      <c r="B11" s="9">
        <f>B3*0.06</f>
        <v>4200</v>
      </c>
      <c r="C11" s="3"/>
      <c r="D11" s="4" t="s">
        <v>9</v>
      </c>
    </row>
    <row r="12" spans="1:4" ht="12.75">
      <c r="A12" s="10" t="s">
        <v>27</v>
      </c>
      <c r="B12" s="11">
        <v>1050</v>
      </c>
      <c r="C12" s="3"/>
      <c r="D12" s="3"/>
    </row>
    <row r="13" spans="1:4" ht="12.75">
      <c r="A13" s="5" t="s">
        <v>10</v>
      </c>
      <c r="B13" s="12">
        <f>B3-B4-B6</f>
        <v>38350</v>
      </c>
      <c r="C13" s="3"/>
      <c r="D13" s="4" t="s">
        <v>11</v>
      </c>
    </row>
    <row r="14" spans="1:4" ht="12.75">
      <c r="A14" s="10"/>
      <c r="B14" s="11"/>
      <c r="C14" s="3"/>
      <c r="D14" s="3"/>
    </row>
    <row r="15" spans="1:4" ht="12.75">
      <c r="A15" s="5" t="s">
        <v>12</v>
      </c>
      <c r="B15" s="7">
        <f>SUM(B16:B19)</f>
        <v>80000</v>
      </c>
      <c r="C15" s="3"/>
      <c r="D15" s="3"/>
    </row>
    <row r="16" spans="1:4" ht="12.75">
      <c r="A16" s="8" t="s">
        <v>13</v>
      </c>
      <c r="B16" s="9">
        <v>60000</v>
      </c>
      <c r="C16" s="3"/>
      <c r="D16" s="4" t="s">
        <v>14</v>
      </c>
    </row>
    <row r="17" spans="1:4" ht="12.75">
      <c r="A17" s="8"/>
      <c r="B17" s="9"/>
      <c r="C17" s="3"/>
      <c r="D17" s="4" t="s">
        <v>15</v>
      </c>
    </row>
    <row r="18" spans="1:4" ht="12.75">
      <c r="A18" s="8" t="s">
        <v>16</v>
      </c>
      <c r="B18" s="9">
        <v>10000</v>
      </c>
      <c r="C18" s="3"/>
      <c r="D18" s="4" t="s">
        <v>17</v>
      </c>
    </row>
    <row r="19" spans="1:4" ht="12.75">
      <c r="A19" s="8" t="s">
        <v>18</v>
      </c>
      <c r="B19" s="9">
        <v>10000</v>
      </c>
      <c r="C19" s="3"/>
      <c r="D19" s="4" t="s">
        <v>19</v>
      </c>
    </row>
    <row r="20" spans="1:4" ht="12.75">
      <c r="A20" s="10"/>
      <c r="B20" s="11"/>
      <c r="C20" s="3"/>
      <c r="D20" s="3"/>
    </row>
    <row r="21" spans="1:4" ht="12.75">
      <c r="A21" s="8" t="s">
        <v>20</v>
      </c>
      <c r="B21" s="13">
        <f>ROUND(B15/B13,0)</f>
        <v>2</v>
      </c>
      <c r="C21" s="3"/>
      <c r="D21" s="4" t="s">
        <v>21</v>
      </c>
    </row>
    <row r="22" spans="1:4" ht="12.75">
      <c r="A22" s="14" t="s">
        <v>22</v>
      </c>
      <c r="B22" s="15">
        <f>ROUND((2000000+B15)/B13,0)</f>
        <v>54</v>
      </c>
      <c r="C22" s="3"/>
      <c r="D22" s="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5" sqref="G15"/>
    </sheetView>
  </sheetViews>
  <sheetFormatPr defaultRowHeight="12.75"/>
  <cols>
    <col min="1" max="1" width="17.85546875" customWidth="1"/>
    <col min="3" max="3" width="21.42578125" bestFit="1" customWidth="1"/>
    <col min="4" max="4" width="14" customWidth="1"/>
  </cols>
  <sheetData>
    <row r="1" spans="1:4" ht="24" thickBot="1">
      <c r="A1" s="16"/>
      <c r="B1" s="17">
        <v>2024</v>
      </c>
      <c r="C1" s="17">
        <v>2025</v>
      </c>
      <c r="D1" s="17">
        <v>2026</v>
      </c>
    </row>
    <row r="2" spans="1:4" ht="30.75" thickBot="1">
      <c r="A2" s="18" t="s">
        <v>29</v>
      </c>
      <c r="B2" s="19"/>
      <c r="C2" s="20">
        <v>96</v>
      </c>
      <c r="D2" s="20">
        <v>72</v>
      </c>
    </row>
    <row r="3" spans="1:4" ht="30.75" thickBot="1">
      <c r="A3" s="18" t="s">
        <v>30</v>
      </c>
      <c r="B3" s="19"/>
      <c r="C3" s="19"/>
      <c r="D3" s="19"/>
    </row>
    <row r="4" spans="1:4" ht="24" thickBot="1">
      <c r="A4" s="18" t="s">
        <v>31</v>
      </c>
      <c r="B4" s="19"/>
      <c r="C4" s="20">
        <v>70000</v>
      </c>
      <c r="D4" s="20">
        <v>70000</v>
      </c>
    </row>
    <row r="5" spans="1:4" ht="24" thickBot="1">
      <c r="A5" s="21"/>
      <c r="B5" s="21"/>
      <c r="C5" s="21"/>
      <c r="D5" s="21"/>
    </row>
    <row r="6" spans="1:4" ht="30.75" thickBot="1">
      <c r="A6" s="18" t="s">
        <v>32</v>
      </c>
      <c r="B6" s="19"/>
      <c r="C6" s="20">
        <f>C2*C4</f>
        <v>6720000</v>
      </c>
      <c r="D6" s="20">
        <f>D2*D4</f>
        <v>5040000</v>
      </c>
    </row>
    <row r="7" spans="1:4" ht="24" thickBot="1">
      <c r="A7" s="21"/>
      <c r="B7" s="21"/>
      <c r="C7" s="21"/>
      <c r="D7" s="21"/>
    </row>
    <row r="8" spans="1:4" ht="30.75" thickBot="1">
      <c r="A8" s="18" t="s">
        <v>36</v>
      </c>
      <c r="B8" s="19"/>
      <c r="C8" s="20">
        <f>C9+C10</f>
        <v>3614400</v>
      </c>
      <c r="D8" s="20">
        <f>D9+D10</f>
        <v>2950800</v>
      </c>
    </row>
    <row r="9" spans="1:4" ht="24" thickBot="1">
      <c r="A9" s="18" t="s">
        <v>35</v>
      </c>
      <c r="B9" s="19"/>
      <c r="C9" s="20">
        <f>Sheet1!B6*C2</f>
        <v>2654400</v>
      </c>
      <c r="D9" s="20">
        <f>Sheet1!B6*D2</f>
        <v>1990800</v>
      </c>
    </row>
    <row r="10" spans="1:4" ht="30.75" thickBot="1">
      <c r="A10" s="18" t="s">
        <v>33</v>
      </c>
      <c r="B10" s="19"/>
      <c r="C10" s="20">
        <f>Sheet1!B15*12</f>
        <v>960000</v>
      </c>
      <c r="D10" s="20">
        <f>Sheet1!B15*12</f>
        <v>960000</v>
      </c>
    </row>
    <row r="11" spans="1:4" ht="30.75" thickBot="1">
      <c r="A11" s="18" t="s">
        <v>37</v>
      </c>
      <c r="B11" s="22">
        <v>2000000</v>
      </c>
      <c r="C11" s="21"/>
      <c r="D11" s="21"/>
    </row>
    <row r="12" spans="1:4" ht="30.75" thickBot="1">
      <c r="A12" s="18" t="s">
        <v>38</v>
      </c>
      <c r="B12" s="19"/>
      <c r="C12" s="25">
        <f>C6-C8-B16</f>
        <v>1105600</v>
      </c>
      <c r="D12" s="25">
        <f>D6-D8-C16</f>
        <v>2089200</v>
      </c>
    </row>
    <row r="13" spans="1:4" ht="24" thickBot="1">
      <c r="A13" s="23" t="s">
        <v>34</v>
      </c>
      <c r="B13" s="24"/>
      <c r="C13" s="26">
        <f>(C6-C8)/C6*100</f>
        <v>46.214285714285715</v>
      </c>
      <c r="D13" s="26">
        <f>(D6-D8)/D6*100</f>
        <v>41.452380952380949</v>
      </c>
    </row>
    <row r="14" spans="1:4" ht="24" thickBot="1">
      <c r="A14" s="21"/>
      <c r="B14" s="19"/>
      <c r="C14" s="19"/>
      <c r="D14" s="19"/>
    </row>
    <row r="15" spans="1:4" ht="24" thickBot="1">
      <c r="A15" s="18" t="s">
        <v>39</v>
      </c>
      <c r="B15" s="19"/>
      <c r="C15" s="19"/>
      <c r="D15" s="19"/>
    </row>
    <row r="16" spans="1:4" ht="30.75" thickBot="1">
      <c r="A16" s="18" t="s">
        <v>40</v>
      </c>
      <c r="B16" s="25">
        <v>2000000</v>
      </c>
      <c r="C16" s="26">
        <v>0</v>
      </c>
      <c r="D16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2024-06-03T09:59:57Z</dcterms:modified>
</cp:coreProperties>
</file>